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7.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8.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9.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1.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TeamShare_Data&amp;Analyst\Fertiliser Prices\"/>
    </mc:Choice>
  </mc:AlternateContent>
  <xr:revisionPtr revIDLastSave="0" documentId="13_ncr:1_{1F3A1736-8B96-4BA9-9E4B-C1E879037437}" xr6:coauthVersionLast="47" xr6:coauthVersionMax="47" xr10:uidLastSave="{00000000-0000-0000-0000-000000000000}"/>
  <workbookProtection workbookAlgorithmName="SHA-512" workbookHashValue="ZmcvOKvLIqjhCFtHxRgPgMSiEUDl2OsfOuWkaDPDfw0VHbVf60ePQH33G1Mg15Cnque6kg4mQCLQPsBjwGpWcg==" workbookSaltValue="SD/rNxbHb/4ox3RVjNTqNQ==" workbookSpinCount="100000" lockStructure="1"/>
  <bookViews>
    <workbookView xWindow="-120" yWindow="-120" windowWidth="29040" windowHeight="17520" tabRatio="843" firstSheet="3" activeTab="3" xr2:uid="{00000000-000D-0000-FFFF-FFFF00000000}"/>
  </bookViews>
  <sheets>
    <sheet name="Historic Data" sheetId="24" state="hidden" r:id="rId1"/>
    <sheet name="HTML Table" sheetId="43" state="hidden" r:id="rId2"/>
    <sheet name="Weekly graph base" sheetId="44" state="hidden" r:id="rId3"/>
    <sheet name="Weekly GB fertiliser prices" sheetId="40" r:id="rId4"/>
    <sheet name="Weekly price charts" sheetId="42" r:id="rId5"/>
    <sheet name="Monthly GB fertiliser prices " sheetId="28" r:id="rId6"/>
    <sheet name="Monthly price charts " sheetId="29" r:id="rId7"/>
    <sheet name="Disclaimer and notes" sheetId="39" r:id="rId8"/>
  </sheets>
  <definedNames>
    <definedName name="ANCurrent" localSheetId="7">#REF!</definedName>
    <definedName name="ANCurrent">'Historic Data'!$K$4:$K$207</definedName>
    <definedName name="ANHist" localSheetId="7">#REF!</definedName>
    <definedName name="ANHist">'Historic Data'!$J$4:$J$207</definedName>
    <definedName name="ANImportCurrent" localSheetId="7">#REF!</definedName>
    <definedName name="ANImportCurrent">'Historic Data'!$Y$4:$Y$207</definedName>
    <definedName name="ANImportHist" localSheetId="7">#REF!</definedName>
    <definedName name="ANImportHist">'Historic Data'!$X$4:$X$207</definedName>
    <definedName name="DAPCurrent" localSheetId="7">#REF!</definedName>
    <definedName name="DAPCurrent">'Historic Data'!$Q$4:$Q$207</definedName>
    <definedName name="DAPHist" localSheetId="7">#REF!</definedName>
    <definedName name="DAPHist">'Historic Data'!$P$4:$P$207</definedName>
    <definedName name="GranCurrent" localSheetId="7">#REF!</definedName>
    <definedName name="GranCurrent">'Historic Data'!$M$4:$M$207</definedName>
    <definedName name="GranHist" localSheetId="7">#REF!</definedName>
    <definedName name="GranHist">'Historic Data'!$L$4:$L$207</definedName>
    <definedName name="HISTDates" localSheetId="7">#REF!</definedName>
    <definedName name="HISTDates">'Historic Data'!$B$4:$B$207</definedName>
    <definedName name="itemlook" localSheetId="7">#REF!</definedName>
    <definedName name="itemlook">#REF!</definedName>
    <definedName name="LiquidCurrent" localSheetId="7">#REF!</definedName>
    <definedName name="LiquidCurrent">'Historic Data'!$O$4:$O$207</definedName>
    <definedName name="Liquidhist" localSheetId="7">#REF!</definedName>
    <definedName name="Liquidhist">'Historic Data'!$N$4:$N$207</definedName>
    <definedName name="PotashCurrent" localSheetId="7">#REF!</definedName>
    <definedName name="PotashCurrent">'Historic Data'!$S$4:$S$207</definedName>
    <definedName name="PotashHist" localSheetId="7">#REF!</definedName>
    <definedName name="PotashHist">'Historic Data'!$R$4:$R$207</definedName>
    <definedName name="_xlnm.Print_Area" localSheetId="7">'Disclaimer and notes'!$A:$E</definedName>
    <definedName name="_xlnm.Print_Area" localSheetId="5">'Monthly GB fertiliser prices '!$A$1:$P$114</definedName>
    <definedName name="_xlnm.Print_Area" localSheetId="6">'Monthly price charts '!$A:$P</definedName>
    <definedName name="_xlnm.Print_Area" localSheetId="3">'Weekly GB fertiliser prices'!$A$1:$P$109</definedName>
    <definedName name="_xlnm.Print_Area" localSheetId="4">'Weekly price charts'!$A:$P</definedName>
    <definedName name="TSPCurrent" localSheetId="7">#REF!</definedName>
    <definedName name="TSPCurrent">'Historic Data'!$U$4:$U$207</definedName>
    <definedName name="TSPHist" localSheetId="7">#REF!</definedName>
    <definedName name="TSPHist">'Historic Data'!$T$4:$T$207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44" l="1"/>
  <c r="C17" i="40"/>
  <c r="B10" i="44"/>
  <c r="C10" i="44"/>
  <c r="J10" i="44"/>
  <c r="G10" i="40"/>
  <c r="I10" i="40"/>
  <c r="I10" i="44" l="1"/>
  <c r="D10" i="44"/>
  <c r="H10" i="44" l="1"/>
  <c r="G10" i="44"/>
  <c r="F10" i="44"/>
  <c r="A8" i="44"/>
  <c r="A9" i="44" s="1"/>
  <c r="A7" i="44" l="1"/>
  <c r="A6" i="44"/>
  <c r="A4" i="44" l="1"/>
  <c r="A5" i="44" s="1"/>
  <c r="J3" i="44"/>
  <c r="I3" i="44"/>
  <c r="G3" i="44"/>
  <c r="F3" i="44"/>
  <c r="C3" i="44"/>
  <c r="Q10" i="40" l="1"/>
  <c r="H3" i="44"/>
  <c r="D3" i="44"/>
  <c r="O10" i="40"/>
  <c r="M10" i="40"/>
  <c r="U10" i="40"/>
  <c r="S10" i="40"/>
  <c r="C11" i="40" l="1"/>
  <c r="C4" i="44" l="1"/>
  <c r="C12" i="40"/>
  <c r="E5" i="44" l="1"/>
  <c r="C13" i="40"/>
  <c r="I4" i="44"/>
  <c r="F4" i="44"/>
  <c r="G4" i="44"/>
  <c r="H4" i="44"/>
  <c r="J4" i="44"/>
  <c r="O11" i="40"/>
  <c r="U11" i="40"/>
  <c r="M11" i="40"/>
  <c r="Q11" i="40"/>
  <c r="S11" i="40"/>
  <c r="G11" i="40"/>
  <c r="G6" i="44" l="1"/>
  <c r="B6" i="44"/>
  <c r="C14" i="40"/>
  <c r="F6" i="44"/>
  <c r="I6" i="44"/>
  <c r="H6" i="44"/>
  <c r="C6" i="44"/>
  <c r="C5" i="44"/>
  <c r="H5" i="44"/>
  <c r="I5" i="44"/>
  <c r="B5" i="44"/>
  <c r="J5" i="44"/>
  <c r="D5" i="44"/>
  <c r="F5" i="44"/>
  <c r="G5" i="44"/>
  <c r="S12" i="40"/>
  <c r="Q12" i="40"/>
  <c r="U12" i="40"/>
  <c r="G12" i="40"/>
  <c r="M12" i="40"/>
  <c r="O12" i="40"/>
  <c r="Q13" i="40" l="1"/>
  <c r="M13" i="40"/>
  <c r="G13" i="40"/>
  <c r="C15" i="40"/>
  <c r="D7" i="44"/>
  <c r="E13" i="40"/>
  <c r="S13" i="40"/>
  <c r="O13" i="40"/>
  <c r="I7" i="44" l="1"/>
  <c r="S14" i="40"/>
  <c r="C7" i="44"/>
  <c r="G14" i="40"/>
  <c r="B7" i="44"/>
  <c r="E14" i="40"/>
  <c r="F7" i="44"/>
  <c r="M14" i="40"/>
  <c r="C16" i="40"/>
  <c r="C2" i="43" s="1"/>
  <c r="J8" i="44"/>
  <c r="I8" i="44"/>
  <c r="Q14" i="40"/>
  <c r="H7" i="44"/>
  <c r="J7" i="44"/>
  <c r="O14" i="40"/>
  <c r="G7" i="44"/>
  <c r="C11" i="43" l="1"/>
  <c r="D2" i="43"/>
  <c r="U15" i="40"/>
  <c r="F8" i="44"/>
  <c r="M15" i="40"/>
  <c r="H8" i="44"/>
  <c r="Q15" i="40"/>
  <c r="D8" i="44"/>
  <c r="I15" i="40"/>
  <c r="E9" i="44"/>
  <c r="Q17" i="40"/>
  <c r="O17" i="40"/>
  <c r="B8" i="44"/>
  <c r="E15" i="40"/>
  <c r="G8" i="44"/>
  <c r="O15" i="40"/>
  <c r="C8" i="44"/>
  <c r="G15" i="40"/>
  <c r="S15" i="40"/>
  <c r="C10" i="43" l="1"/>
  <c r="S17" i="40"/>
  <c r="C3" i="43"/>
  <c r="E17" i="40"/>
  <c r="C4" i="43"/>
  <c r="G17" i="40"/>
  <c r="C5" i="43"/>
  <c r="I17" i="40"/>
  <c r="C7" i="43"/>
  <c r="M17" i="40"/>
  <c r="E11" i="43"/>
  <c r="E10" i="43"/>
  <c r="F10" i="43" s="1"/>
  <c r="C6" i="43"/>
  <c r="F9" i="44"/>
  <c r="M16" i="40"/>
  <c r="C8" i="43"/>
  <c r="G9" i="44"/>
  <c r="O16" i="40"/>
  <c r="C9" i="43"/>
  <c r="H9" i="44"/>
  <c r="Q16" i="40"/>
  <c r="I9" i="44"/>
  <c r="S16" i="40"/>
  <c r="B9" i="44"/>
  <c r="E16" i="40"/>
  <c r="C9" i="44"/>
  <c r="G16" i="40"/>
  <c r="D9" i="44"/>
  <c r="I16" i="40"/>
  <c r="E4" i="43" l="1"/>
  <c r="E5" i="43"/>
  <c r="F5" i="43" s="1"/>
  <c r="E7" i="43"/>
  <c r="F7" i="43" s="1"/>
  <c r="E3" i="43"/>
  <c r="F3" i="43" s="1"/>
  <c r="E6" i="43"/>
  <c r="F6" i="43" s="1"/>
  <c r="F4" i="43"/>
  <c r="F11" i="43"/>
  <c r="E9" i="43"/>
  <c r="F9" i="43"/>
  <c r="E8" i="43"/>
  <c r="F8" i="43" s="1"/>
</calcChain>
</file>

<file path=xl/sharedStrings.xml><?xml version="1.0" encoding="utf-8"?>
<sst xmlns="http://schemas.openxmlformats.org/spreadsheetml/2006/main" count="1409" uniqueCount="471">
  <si>
    <t>Product / Price Range (£/t)</t>
  </si>
  <si>
    <t>Spec.</t>
  </si>
  <si>
    <t>AN (UK - bags)*</t>
  </si>
  <si>
    <t>116-122</t>
  </si>
  <si>
    <t>111-118</t>
  </si>
  <si>
    <t>96-103</t>
  </si>
  <si>
    <t>95-102</t>
  </si>
  <si>
    <t>96-102</t>
  </si>
  <si>
    <t>98-104</t>
  </si>
  <si>
    <t>102-108</t>
  </si>
  <si>
    <t>101-107</t>
  </si>
  <si>
    <t>100-107</t>
  </si>
  <si>
    <t>100-106</t>
  </si>
  <si>
    <t>93-97</t>
  </si>
  <si>
    <t>90-96</t>
  </si>
  <si>
    <t>87-94</t>
  </si>
  <si>
    <t>87-95</t>
  </si>
  <si>
    <t>86-96</t>
  </si>
  <si>
    <t>90-106</t>
  </si>
  <si>
    <t>104-113</t>
  </si>
  <si>
    <t>111-117</t>
  </si>
  <si>
    <t>109-117</t>
  </si>
  <si>
    <t>112-119</t>
  </si>
  <si>
    <t>105-116</t>
  </si>
  <si>
    <t>102-106</t>
  </si>
  <si>
    <t>105-112</t>
  </si>
  <si>
    <t>114-121</t>
  </si>
  <si>
    <t>115-120</t>
  </si>
  <si>
    <t>120-126</t>
  </si>
  <si>
    <t>124-128</t>
  </si>
  <si>
    <t>124-130</t>
  </si>
  <si>
    <t>126-131</t>
  </si>
  <si>
    <t>122-136</t>
  </si>
  <si>
    <t>121-136</t>
  </si>
  <si>
    <t>113-123</t>
  </si>
  <si>
    <t>118-121</t>
  </si>
  <si>
    <t>114-123</t>
  </si>
  <si>
    <t>123-137</t>
  </si>
  <si>
    <t>131-137</t>
  </si>
  <si>
    <t>140-147</t>
  </si>
  <si>
    <t>143-150</t>
  </si>
  <si>
    <t>148-154</t>
  </si>
  <si>
    <t>148-156</t>
  </si>
  <si>
    <t>145-153</t>
  </si>
  <si>
    <t>142-150</t>
  </si>
  <si>
    <t>139-143</t>
  </si>
  <si>
    <t>142-147</t>
  </si>
  <si>
    <t>145-149</t>
  </si>
  <si>
    <t>148-152</t>
  </si>
  <si>
    <t>149-155</t>
  </si>
  <si>
    <t>157-163</t>
  </si>
  <si>
    <t>167-174</t>
  </si>
  <si>
    <t>171-178</t>
  </si>
  <si>
    <t>168-175</t>
  </si>
  <si>
    <t>164-173</t>
  </si>
  <si>
    <t>163-171</t>
  </si>
  <si>
    <t>n/a</t>
  </si>
  <si>
    <t>153-159</t>
  </si>
  <si>
    <t>153-160</t>
  </si>
  <si>
    <t>154-159</t>
  </si>
  <si>
    <t>152-156</t>
  </si>
  <si>
    <t>155-160</t>
  </si>
  <si>
    <t>156-161</t>
  </si>
  <si>
    <t>148-155</t>
  </si>
  <si>
    <t>152-158</t>
  </si>
  <si>
    <t>159-163</t>
  </si>
  <si>
    <t>163-169</t>
  </si>
  <si>
    <t>175-185</t>
  </si>
  <si>
    <t>245-265</t>
  </si>
  <si>
    <t>255-270</t>
  </si>
  <si>
    <t>280-290</t>
  </si>
  <si>
    <t>282-292</t>
  </si>
  <si>
    <t>290-297</t>
  </si>
  <si>
    <t>325-338</t>
  </si>
  <si>
    <t>335-340</t>
  </si>
  <si>
    <t>357-365</t>
  </si>
  <si>
    <t>367-375</t>
  </si>
  <si>
    <t>372-380</t>
  </si>
  <si>
    <t>377-385</t>
  </si>
  <si>
    <t>318-325</t>
  </si>
  <si>
    <t>260-267</t>
  </si>
  <si>
    <t>220-230</t>
  </si>
  <si>
    <t>170-175</t>
  </si>
  <si>
    <t>172-178</t>
  </si>
  <si>
    <t>174-180</t>
  </si>
  <si>
    <t>178-186</t>
  </si>
  <si>
    <t>182-189</t>
  </si>
  <si>
    <t>182-190</t>
  </si>
  <si>
    <t>184-192</t>
  </si>
  <si>
    <t>210-220</t>
  </si>
  <si>
    <t>225-232</t>
  </si>
  <si>
    <t>230-237</t>
  </si>
  <si>
    <t>230-238</t>
  </si>
  <si>
    <t>205-210</t>
  </si>
  <si>
    <t>209-214</t>
  </si>
  <si>
    <t>212-215</t>
  </si>
  <si>
    <t>221-225</t>
  </si>
  <si>
    <t>262-272</t>
  </si>
  <si>
    <t>284-297</t>
  </si>
  <si>
    <t>294-307</t>
  </si>
  <si>
    <t>309-322</t>
  </si>
  <si>
    <t>323-332</t>
  </si>
  <si>
    <t>323-328</t>
  </si>
  <si>
    <t>310-317</t>
  </si>
  <si>
    <t>315-323</t>
  </si>
  <si>
    <t>325-333</t>
  </si>
  <si>
    <t>340-350</t>
  </si>
  <si>
    <t>345-352</t>
  </si>
  <si>
    <t>340-347</t>
  </si>
  <si>
    <t>305-313</t>
  </si>
  <si>
    <t>295-302</t>
  </si>
  <si>
    <t>290-300</t>
  </si>
  <si>
    <t>293-303</t>
  </si>
  <si>
    <t>296-306</t>
  </si>
  <si>
    <t>300-310</t>
  </si>
  <si>
    <t>264-272</t>
  </si>
  <si>
    <t>267-275</t>
  </si>
  <si>
    <t>245-252</t>
  </si>
  <si>
    <t>250-257</t>
  </si>
  <si>
    <t>258-265</t>
  </si>
  <si>
    <t>278-285</t>
  </si>
  <si>
    <t>295-303</t>
  </si>
  <si>
    <t>250-258</t>
  </si>
  <si>
    <t>255-264</t>
  </si>
  <si>
    <t>262-267</t>
  </si>
  <si>
    <t>266-271</t>
  </si>
  <si>
    <t>274-281</t>
  </si>
  <si>
    <t>285-291</t>
  </si>
  <si>
    <t>286-292</t>
  </si>
  <si>
    <t>229-236</t>
  </si>
  <si>
    <t>225-233</t>
  </si>
  <si>
    <t>212-220</t>
  </si>
  <si>
    <t>208-215</t>
  </si>
  <si>
    <t>195-200</t>
  </si>
  <si>
    <t>189-195</t>
  </si>
  <si>
    <t>167-172</t>
  </si>
  <si>
    <t>170-176</t>
  </si>
  <si>
    <t>172-179</t>
  </si>
  <si>
    <t>186-191</t>
  </si>
  <si>
    <t>234-241</t>
  </si>
  <si>
    <t>238-245</t>
  </si>
  <si>
    <t>Granular urea (bags)*</t>
  </si>
  <si>
    <t>350-360</t>
  </si>
  <si>
    <t>350-380</t>
  </si>
  <si>
    <t>380-390</t>
  </si>
  <si>
    <t>353-360</t>
  </si>
  <si>
    <t>329-340</t>
  </si>
  <si>
    <t>325-335</t>
  </si>
  <si>
    <t>325-350</t>
  </si>
  <si>
    <t>370-380</t>
  </si>
  <si>
    <t>345-358</t>
  </si>
  <si>
    <t>300-312</t>
  </si>
  <si>
    <t>270-278</t>
  </si>
  <si>
    <t>276-284</t>
  </si>
  <si>
    <t>284-292</t>
  </si>
  <si>
    <t>293-312</t>
  </si>
  <si>
    <t>310-322</t>
  </si>
  <si>
    <t>290-302</t>
  </si>
  <si>
    <t>250-262</t>
  </si>
  <si>
    <t>255-267</t>
  </si>
  <si>
    <t>278-292</t>
  </si>
  <si>
    <t>290-303</t>
  </si>
  <si>
    <t>275-285</t>
  </si>
  <si>
    <t>275-292</t>
  </si>
  <si>
    <t>285-296</t>
  </si>
  <si>
    <t>235-243</t>
  </si>
  <si>
    <t>224-232</t>
  </si>
  <si>
    <t>210-217</t>
  </si>
  <si>
    <t>224-230</t>
  </si>
  <si>
    <t>220-226</t>
  </si>
  <si>
    <t>208-214</t>
  </si>
  <si>
    <t>194-200</t>
  </si>
  <si>
    <t>204-210</t>
  </si>
  <si>
    <t>235-241</t>
  </si>
  <si>
    <t xml:space="preserve">Liquid Nitrogen** </t>
  </si>
  <si>
    <t>208-216</t>
  </si>
  <si>
    <t>167-173</t>
  </si>
  <si>
    <t>N/A</t>
  </si>
  <si>
    <t>150-156</t>
  </si>
  <si>
    <t>145-151</t>
  </si>
  <si>
    <t>155-161</t>
  </si>
  <si>
    <t>165-171</t>
  </si>
  <si>
    <t>DAP</t>
  </si>
  <si>
    <t>184-190</t>
  </si>
  <si>
    <t>294-298</t>
  </si>
  <si>
    <t>POTASH</t>
  </si>
  <si>
    <t>111-114</t>
  </si>
  <si>
    <t>116-120</t>
  </si>
  <si>
    <t>128-132</t>
  </si>
  <si>
    <t>144-150</t>
  </si>
  <si>
    <t>300-305</t>
  </si>
  <si>
    <t>228-234</t>
  </si>
  <si>
    <t>TSP</t>
  </si>
  <si>
    <t>115-119</t>
  </si>
  <si>
    <t>122-126</t>
  </si>
  <si>
    <t>126-130</t>
  </si>
  <si>
    <t>252-256</t>
  </si>
  <si>
    <t>264-270</t>
  </si>
  <si>
    <t>150-155</t>
  </si>
  <si>
    <t>163-168</t>
  </si>
  <si>
    <t>160-165</t>
  </si>
  <si>
    <t>162-167</t>
  </si>
  <si>
    <t>164-169</t>
  </si>
  <si>
    <t>165-170</t>
  </si>
  <si>
    <t>169-174</t>
  </si>
  <si>
    <t>174-179</t>
  </si>
  <si>
    <t>176-180</t>
  </si>
  <si>
    <t>178-185</t>
  </si>
  <si>
    <t>179-185</t>
  </si>
  <si>
    <t>181-187</t>
  </si>
  <si>
    <t>190-196</t>
  </si>
  <si>
    <t>190-200</t>
  </si>
  <si>
    <t>192-200</t>
  </si>
  <si>
    <t>217-225</t>
  </si>
  <si>
    <t>290-295</t>
  </si>
  <si>
    <t>293-300</t>
  </si>
  <si>
    <t>292-300</t>
  </si>
  <si>
    <t>298-302</t>
  </si>
  <si>
    <t>340-345</t>
  </si>
  <si>
    <t>494-500</t>
  </si>
  <si>
    <t>492-504</t>
  </si>
  <si>
    <t>492-564</t>
  </si>
  <si>
    <t>492-660</t>
  </si>
  <si>
    <t>720-755</t>
  </si>
  <si>
    <t>750-785</t>
  </si>
  <si>
    <t>765-800</t>
  </si>
  <si>
    <t>760-800</t>
  </si>
  <si>
    <t>730-740</t>
  </si>
  <si>
    <t>450-460</t>
  </si>
  <si>
    <t>365-370</t>
  </si>
  <si>
    <t>375-380</t>
  </si>
  <si>
    <t>260-280</t>
  </si>
  <si>
    <t>260-275</t>
  </si>
  <si>
    <t>330-340</t>
  </si>
  <si>
    <t>360-365</t>
  </si>
  <si>
    <t>370-375</t>
  </si>
  <si>
    <t>405-410</t>
  </si>
  <si>
    <t>408-412</t>
  </si>
  <si>
    <t>460-475</t>
  </si>
  <si>
    <t>470-485</t>
  </si>
  <si>
    <t>470-490</t>
  </si>
  <si>
    <t>465-480</t>
  </si>
  <si>
    <t>480-490</t>
  </si>
  <si>
    <t>500-515</t>
  </si>
  <si>
    <t>485-495</t>
  </si>
  <si>
    <t>490-515</t>
  </si>
  <si>
    <t>450-455</t>
  </si>
  <si>
    <t>470-475</t>
  </si>
  <si>
    <t>460-465</t>
  </si>
  <si>
    <t>445-450</t>
  </si>
  <si>
    <t>435-445</t>
  </si>
  <si>
    <t>425-435</t>
  </si>
  <si>
    <t>395-400</t>
  </si>
  <si>
    <t>390-400</t>
  </si>
  <si>
    <t>390-405</t>
  </si>
  <si>
    <t>350-355</t>
  </si>
  <si>
    <t>352-360</t>
  </si>
  <si>
    <t>370-385</t>
  </si>
  <si>
    <t>380-385</t>
  </si>
  <si>
    <t>355-360</t>
  </si>
  <si>
    <t>365-375</t>
  </si>
  <si>
    <t>390-395</t>
  </si>
  <si>
    <t>385-390</t>
  </si>
  <si>
    <t>358-363</t>
  </si>
  <si>
    <t>338-346</t>
  </si>
  <si>
    <t>334-342</t>
  </si>
  <si>
    <t>330-338</t>
  </si>
  <si>
    <t>320-328</t>
  </si>
  <si>
    <t>315-320</t>
  </si>
  <si>
    <t>320-325</t>
  </si>
  <si>
    <t>322-327</t>
  </si>
  <si>
    <t>110-115</t>
  </si>
  <si>
    <t>110-114</t>
  </si>
  <si>
    <t>114-118</t>
  </si>
  <si>
    <t>117-121</t>
  </si>
  <si>
    <t>121-125</t>
  </si>
  <si>
    <t>136-140</t>
  </si>
  <si>
    <t>140-148</t>
  </si>
  <si>
    <t>140-146</t>
  </si>
  <si>
    <t>142-148</t>
  </si>
  <si>
    <t>154-160</t>
  </si>
  <si>
    <t>170-180</t>
  </si>
  <si>
    <t>180-185</t>
  </si>
  <si>
    <t>240-245</t>
  </si>
  <si>
    <t>306-312</t>
  </si>
  <si>
    <t>300-315</t>
  </si>
  <si>
    <t>320-360</t>
  </si>
  <si>
    <t>320-385</t>
  </si>
  <si>
    <t>360-425</t>
  </si>
  <si>
    <t>515-570</t>
  </si>
  <si>
    <t>565-620</t>
  </si>
  <si>
    <t>575-585</t>
  </si>
  <si>
    <t>550-560</t>
  </si>
  <si>
    <t>540-550</t>
  </si>
  <si>
    <t>525-535</t>
  </si>
  <si>
    <t>420-425</t>
  </si>
  <si>
    <t>360-370</t>
  </si>
  <si>
    <t>335-350</t>
  </si>
  <si>
    <t>305-310</t>
  </si>
  <si>
    <t>306-311</t>
  </si>
  <si>
    <t>320-330</t>
  </si>
  <si>
    <t>330-350</t>
  </si>
  <si>
    <t>345-350</t>
  </si>
  <si>
    <t>325-330</t>
  </si>
  <si>
    <t>310-315</t>
  </si>
  <si>
    <t>310-320</t>
  </si>
  <si>
    <t>295-305</t>
  </si>
  <si>
    <t>270-280</t>
  </si>
  <si>
    <t>269-275</t>
  </si>
  <si>
    <t>265-270</t>
  </si>
  <si>
    <t>266-270</t>
  </si>
  <si>
    <t>269-273</t>
  </si>
  <si>
    <t>260-270</t>
  </si>
  <si>
    <t>255-260</t>
  </si>
  <si>
    <t>250-260</t>
  </si>
  <si>
    <t>235-240</t>
  </si>
  <si>
    <t>225-230</t>
  </si>
  <si>
    <t>232-238</t>
  </si>
  <si>
    <t>220-225</t>
  </si>
  <si>
    <t>220-240</t>
  </si>
  <si>
    <t>230-235</t>
  </si>
  <si>
    <t>237-242</t>
  </si>
  <si>
    <t>119-123</t>
  </si>
  <si>
    <t>125-129</t>
  </si>
  <si>
    <t>129-133</t>
  </si>
  <si>
    <t>132-136</t>
  </si>
  <si>
    <t>134-138</t>
  </si>
  <si>
    <t>132-138</t>
  </si>
  <si>
    <t>134-140</t>
  </si>
  <si>
    <t>146-150</t>
  </si>
  <si>
    <t>146-152</t>
  </si>
  <si>
    <t>147-153</t>
  </si>
  <si>
    <t>146-151</t>
  </si>
  <si>
    <t>159-165</t>
  </si>
  <si>
    <t>180-190</t>
  </si>
  <si>
    <t>195-205</t>
  </si>
  <si>
    <t>225-235</t>
  </si>
  <si>
    <t>245-250</t>
  </si>
  <si>
    <t>248-252</t>
  </si>
  <si>
    <t>256-260</t>
  </si>
  <si>
    <t>258-262</t>
  </si>
  <si>
    <t>400-406</t>
  </si>
  <si>
    <t>406-420</t>
  </si>
  <si>
    <t>430-500</t>
  </si>
  <si>
    <t>430-600</t>
  </si>
  <si>
    <t>620-640</t>
  </si>
  <si>
    <t>640-660</t>
  </si>
  <si>
    <t>680-690</t>
  </si>
  <si>
    <t>675-690</t>
  </si>
  <si>
    <t>640-650</t>
  </si>
  <si>
    <t>610-620</t>
  </si>
  <si>
    <t>475-480</t>
  </si>
  <si>
    <t>200-215</t>
  </si>
  <si>
    <t>195-210</t>
  </si>
  <si>
    <t>190-205</t>
  </si>
  <si>
    <t>200-208</t>
  </si>
  <si>
    <t>255-263</t>
  </si>
  <si>
    <t>260-266</t>
  </si>
  <si>
    <t>292-298</t>
  </si>
  <si>
    <t>285-293</t>
  </si>
  <si>
    <t>329-335</t>
  </si>
  <si>
    <t>320-326</t>
  </si>
  <si>
    <t>335-345</t>
  </si>
  <si>
    <t>350-365</t>
  </si>
  <si>
    <t>378-385</t>
  </si>
  <si>
    <t>378-390</t>
  </si>
  <si>
    <t>388-410</t>
  </si>
  <si>
    <t>400-410</t>
  </si>
  <si>
    <t>410-420</t>
  </si>
  <si>
    <t>443-447</t>
  </si>
  <si>
    <t>430-440</t>
  </si>
  <si>
    <t>430-450</t>
  </si>
  <si>
    <t>375-385</t>
  </si>
  <si>
    <t>355-365</t>
  </si>
  <si>
    <t>330-335</t>
  </si>
  <si>
    <t>305-315</t>
  </si>
  <si>
    <t>250-255</t>
  </si>
  <si>
    <t>270-275</t>
  </si>
  <si>
    <t>273-285</t>
  </si>
  <si>
    <t>285-295</t>
  </si>
  <si>
    <t>295-300</t>
  </si>
  <si>
    <t>302-306</t>
  </si>
  <si>
    <t>282-286</t>
  </si>
  <si>
    <t>281-286</t>
  </si>
  <si>
    <t>280-286</t>
  </si>
  <si>
    <t>270-276</t>
  </si>
  <si>
    <t>262-268</t>
  </si>
  <si>
    <t>255-261</t>
  </si>
  <si>
    <t>260-265</t>
  </si>
  <si>
    <t>AVERAGES</t>
  </si>
  <si>
    <t>AN (UK - bags)* Historic</t>
  </si>
  <si>
    <t>AN (UK - bags)* New</t>
  </si>
  <si>
    <t>Granular urea (bags)* H</t>
  </si>
  <si>
    <t>Granular urea (bags)* N</t>
  </si>
  <si>
    <t>Liquid Nitrogen** H</t>
  </si>
  <si>
    <t>Liquid Nitrogen** N</t>
  </si>
  <si>
    <t>DAP H</t>
  </si>
  <si>
    <t>DAP N</t>
  </si>
  <si>
    <t>POTASH H</t>
  </si>
  <si>
    <t>POTASH N</t>
  </si>
  <si>
    <t>TSP H</t>
  </si>
  <si>
    <t>TSP N</t>
  </si>
  <si>
    <t>Month</t>
  </si>
  <si>
    <t>Low Price</t>
  </si>
  <si>
    <t>High Price</t>
  </si>
  <si>
    <t>AHDB</t>
  </si>
  <si>
    <t>Historic Average</t>
  </si>
  <si>
    <t>Ammonium Nitrate – Imported (34.5% N</t>
  </si>
  <si>
    <t>AN – UK produced (34.5% N)</t>
  </si>
  <si>
    <t>Muriate of Potash (MOP)</t>
  </si>
  <si>
    <t>Diammonium Phosphate (DAP)</t>
  </si>
  <si>
    <t>Triple Super Phosphate (TSP)</t>
  </si>
  <si>
    <t>→</t>
  </si>
  <si>
    <t>↗</t>
  </si>
  <si>
    <t/>
  </si>
  <si>
    <r>
      <t xml:space="preserve">Source: </t>
    </r>
    <r>
      <rPr>
        <sz val="12"/>
        <color theme="1"/>
        <rFont val="Arial"/>
        <family val="2"/>
        <scheme val="minor"/>
      </rPr>
      <t>AHDB</t>
    </r>
  </si>
  <si>
    <r>
      <rPr>
        <b/>
        <sz val="12"/>
        <color rgb="FF575756"/>
        <rFont val="Arial"/>
        <family val="2"/>
        <scheme val="minor"/>
      </rPr>
      <t>Units:</t>
    </r>
    <r>
      <rPr>
        <sz val="12"/>
        <color rgb="FF575756"/>
        <rFont val="Arial"/>
        <family val="2"/>
        <scheme val="minor"/>
      </rPr>
      <t xml:space="preserve"> £/tonne</t>
    </r>
  </si>
  <si>
    <t>AN – imported* 
(34.5% N)</t>
  </si>
  <si>
    <t>Granular Urea - standard specification (46% N)</t>
  </si>
  <si>
    <t>Notes</t>
  </si>
  <si>
    <t>This tab outlines key information in relation to the collection and validation of the AHDB GB fertiliser price series. 
Please be aware that this series is an average of spot prices and therefore should be used as an indicator of pricing trends</t>
  </si>
  <si>
    <t>The products and specifications covered in this price series are:</t>
  </si>
  <si>
    <t>·       Ammonium Nitrate – UK produced (34.5% N)</t>
  </si>
  <si>
    <t>·       Muriate of Potash (MOP)</t>
  </si>
  <si>
    <t>·       Diammonium Phosphate (DAP)</t>
  </si>
  <si>
    <t>·       Triple Super Phosphate (TSP)</t>
  </si>
  <si>
    <t>Disclaimer</t>
  </si>
  <si>
    <t>Contact us</t>
  </si>
  <si>
    <t>Head office address</t>
  </si>
  <si>
    <t>Telephone</t>
  </si>
  <si>
    <t>Email</t>
  </si>
  <si>
    <t>Website</t>
  </si>
  <si>
    <t>ahdb.org.uk</t>
  </si>
  <si>
    <t>N/a</t>
  </si>
  <si>
    <t>While AHDB seeks to ensure that the information contained within this document is accurate at the time of publishing,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
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party-disclosure, publication or commercial arrangement. For more information, please see our Terms of Use and Privacy Notice or contact the Director of Corporate Affairs at info@ahdb.org.uk
All other trademarks, logos and brand names contained in this publication are the trademarks of their respective holders. No rights are granted without the prior written permission of the relevant owners.</t>
  </si>
  <si>
    <t>Agriculture and Horticulture Development Board 
Middlemarch Business Park
Siskin Parkway East
Coventry
CV3 4PE</t>
  </si>
  <si>
    <t>mi@ahdb.org.uk</t>
  </si>
  <si>
    <t>©Agriculture and Horticulture Development Board 2026. All rights reserved.</t>
  </si>
  <si>
    <t>·       Polysulphate - UK produced</t>
  </si>
  <si>
    <t>Polysulphate - UK produced</t>
  </si>
  <si>
    <r>
      <t>Nitrate Sulphur (26%N + 30-37%SO</t>
    </r>
    <r>
      <rPr>
        <b/>
        <vertAlign val="subscript"/>
        <sz val="12"/>
        <color theme="0"/>
        <rFont val="Arial"/>
        <family val="2"/>
        <scheme val="minor"/>
      </rPr>
      <t>3</t>
    </r>
    <r>
      <rPr>
        <b/>
        <sz val="12"/>
        <color theme="0"/>
        <rFont val="Arial"/>
        <family val="2"/>
        <scheme val="minor"/>
      </rPr>
      <t>)</t>
    </r>
  </si>
  <si>
    <t>·       Liquid Urea Ammonium Nitrate (UAN - 30% N w/w kg per tonne)</t>
  </si>
  <si>
    <t>UAN (30% N w/w kg per tonne)</t>
  </si>
  <si>
    <t>Price</t>
  </si>
  <si>
    <t>Week ending Friday</t>
  </si>
  <si>
    <t>Date</t>
  </si>
  <si>
    <t>-</t>
  </si>
  <si>
    <t>Product</t>
  </si>
  <si>
    <r>
      <t>·       Nitrate Sulphur (26% N + 30-37% SO</t>
    </r>
    <r>
      <rPr>
        <vertAlign val="subscript"/>
        <sz val="12"/>
        <color rgb="FF575756"/>
        <rFont val="Arial"/>
        <family val="2"/>
      </rPr>
      <t>3</t>
    </r>
    <r>
      <rPr>
        <sz val="12"/>
        <color rgb="FF575756"/>
        <rFont val="Arial"/>
        <family val="2"/>
      </rPr>
      <t>)</t>
    </r>
  </si>
  <si>
    <t>·       Granular Urea - standard specification (46% N)</t>
  </si>
  <si>
    <r>
      <t>Nitrate Sulphur (26% N + 30-37% SO</t>
    </r>
    <r>
      <rPr>
        <vertAlign val="subscript"/>
        <sz val="12"/>
        <color rgb="FF575756"/>
        <rFont val="Arial"/>
        <family val="2"/>
        <scheme val="minor"/>
      </rPr>
      <t>3</t>
    </r>
    <r>
      <rPr>
        <sz val="12"/>
        <color rgb="FF575756"/>
        <rFont val="Arial"/>
        <family val="2"/>
        <scheme val="minor"/>
      </rPr>
      <t>)</t>
    </r>
  </si>
  <si>
    <t>Weekly GB fertiliser prices</t>
  </si>
  <si>
    <t>Monthly GB fertiliser prices</t>
  </si>
  <si>
    <t>·       Ammonium Nitrate – imported* (34.5% N)</t>
  </si>
  <si>
    <t>024 7538 1357</t>
  </si>
  <si>
    <r>
      <t>Nitrate Sulphur (26% N + 30-37% SO</t>
    </r>
    <r>
      <rPr>
        <b/>
        <vertAlign val="subscript"/>
        <sz val="12"/>
        <color theme="0"/>
        <rFont val="Arial"/>
        <family val="2"/>
        <scheme val="minor"/>
      </rPr>
      <t>3</t>
    </r>
    <r>
      <rPr>
        <b/>
        <sz val="12"/>
        <color theme="0"/>
        <rFont val="Arial"/>
        <family val="2"/>
        <scheme val="minor"/>
      </rPr>
      <t>)</t>
    </r>
  </si>
  <si>
    <t>Fertiliser prices are provided by a sample of merchants and grower groups who kindly share their information voluntarily with us</t>
  </si>
  <si>
    <t>***</t>
  </si>
  <si>
    <t>Change on week**</t>
  </si>
  <si>
    <t>AN – imported* (34.5% N)</t>
  </si>
  <si>
    <t>Poly sul[hate</t>
  </si>
  <si>
    <t>Nitrate Sulphur</t>
  </si>
  <si>
    <r>
      <t>Last updated:</t>
    </r>
    <r>
      <rPr>
        <sz val="12"/>
        <color theme="1"/>
        <rFont val="Arial"/>
        <family val="2"/>
        <scheme val="minor"/>
      </rPr>
      <t xml:space="preserve"> 07/04/2026</t>
    </r>
  </si>
  <si>
    <t>Weekly change (%)</t>
  </si>
  <si>
    <t>Weekly change (£)**</t>
  </si>
  <si>
    <t>Pre-conflict change (£)***</t>
  </si>
  <si>
    <t>Pre-conflict change (%)***</t>
  </si>
  <si>
    <t>Published prices are average spot prices (for delivery within one 28-day month) based on full loads of bagged products or liquid UAN delivered to farm, with standard 28‑day payment terms.
Prices reflect the exact product specifications listed above, including the specific nitrogen content. They exclude VAT but include all other margins.
* Imported Ammonium Nitrate prices may be based on product delivered to a range of UK sea ports
** Change on week is based on average prices with all decimal places included. This means a change of -1 or +1 may be shown even where the rounded prices appear unchanged.
*** Weekly prices shown for 27 February 2026 are the monthly February 2026 prices to show pre-Middle East conflict levels
**** Prices shown as at Thursday 2 April 2026 due to Good Friday
Weekly prices: Every Friday, the average spot prices are published for the previous Friday. These prices are simple, unweighted, spot prices.
Monthly prices: In the first week of each month, the average spot prices are published for the previous month. These prices are simple, unweighted, averages of all the weekly prices provided.</t>
  </si>
  <si>
    <t>****</t>
  </si>
  <si>
    <t>**** For Friday ending the 3rd April 2026 please note these prices are for 2nd April 2026, due to Good Friday</t>
  </si>
  <si>
    <r>
      <t>Last updated:</t>
    </r>
    <r>
      <rPr>
        <sz val="12"/>
        <color theme="1"/>
        <rFont val="Arial"/>
        <family val="2"/>
        <scheme val="minor"/>
      </rPr>
      <t xml:space="preserve"> 01/05/2026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</si>
</sst>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0.0%"/>
    <numFmt numFmtId="166" formatCode="_-* #,##0.000_-;\-* #,##0.000_-;_-* &quot;-&quot;??_-;_-@_-"/>
  </numFmts>
  <fonts count="60" x14ac:knownFonts="1">
    <font>
      <sz val="11"/>
      <color theme="1"/>
      <name val="Arial"/>
      <family val="2"/>
      <scheme val="minor"/>
    </font>
    <font>
      <sz val="11"/>
      <color theme="1"/>
      <name val="Arial"/>
      <family val="2"/>
    </font>
    <font>
      <b/>
      <sz val="11"/>
      <color theme="1"/>
      <name val="Arial"/>
      <family val="2"/>
      <scheme val="minor"/>
    </font>
    <font>
      <sz val="11"/>
      <color theme="1"/>
      <name val="Arial"/>
      <family val="2"/>
      <scheme val="minor"/>
    </font>
    <font>
      <sz val="11"/>
      <color theme="1"/>
      <name val="Arial"/>
      <family val="2"/>
    </font>
    <font>
      <sz val="10"/>
      <name val="Arial"/>
      <family val="2"/>
    </font>
    <font>
      <sz val="10"/>
      <color theme="1"/>
      <name val="Arial"/>
      <family val="2"/>
      <scheme val="minor"/>
    </font>
    <font>
      <b/>
      <sz val="10"/>
      <color theme="1"/>
      <name val="Arial"/>
      <family val="2"/>
      <scheme val="minor"/>
    </font>
    <font>
      <sz val="10"/>
      <name val="Arial"/>
      <family val="2"/>
      <scheme val="minor"/>
    </font>
    <font>
      <b/>
      <sz val="12"/>
      <color theme="1"/>
      <name val="Arial"/>
      <family val="2"/>
      <scheme val="minor"/>
    </font>
    <font>
      <sz val="12"/>
      <color theme="1"/>
      <name val="Arial"/>
      <family val="2"/>
      <scheme val="minor"/>
    </font>
    <font>
      <sz val="12"/>
      <color rgb="FF088ED0"/>
      <name val="Arial"/>
      <family val="2"/>
      <scheme val="minor"/>
    </font>
    <font>
      <sz val="10"/>
      <color rgb="FF95C11F"/>
      <name val="Arial"/>
      <family val="2"/>
      <scheme val="major"/>
    </font>
    <font>
      <sz val="12"/>
      <color rgb="FF575756"/>
      <name val="Arial"/>
      <family val="2"/>
      <scheme val="minor"/>
    </font>
    <font>
      <b/>
      <sz val="12"/>
      <color rgb="FF575756"/>
      <name val="Arial"/>
      <family val="2"/>
      <scheme val="minor"/>
    </font>
    <font>
      <b/>
      <sz val="18"/>
      <color rgb="FF088ED0"/>
      <name val="Arial"/>
      <family val="2"/>
      <scheme val="minor"/>
    </font>
    <font>
      <b/>
      <sz val="14"/>
      <color theme="4"/>
      <name val="Arial"/>
      <family val="2"/>
      <scheme val="minor"/>
    </font>
    <font>
      <b/>
      <sz val="12"/>
      <color theme="4"/>
      <name val="Arial"/>
      <family val="2"/>
      <scheme val="minor"/>
    </font>
    <font>
      <b/>
      <sz val="12"/>
      <color theme="0"/>
      <name val="Arial"/>
      <family val="2"/>
      <scheme val="minor"/>
    </font>
    <font>
      <b/>
      <sz val="18"/>
      <color rgb="FF088ED0"/>
      <name val="Arial"/>
      <family val="2"/>
    </font>
    <font>
      <b/>
      <sz val="18"/>
      <color theme="4"/>
      <name val="Arial"/>
      <family val="2"/>
    </font>
    <font>
      <sz val="12"/>
      <color theme="1"/>
      <name val="Arial"/>
      <family val="2"/>
    </font>
    <font>
      <b/>
      <sz val="12"/>
      <color rgb="FF95C11F"/>
      <name val="Arial"/>
      <family val="2"/>
    </font>
    <font>
      <sz val="12"/>
      <color rgb="FF575756"/>
      <name val="Arial"/>
      <family val="2"/>
    </font>
    <font>
      <sz val="10"/>
      <name val="Arial"/>
      <family val="2"/>
    </font>
    <font>
      <sz val="12"/>
      <name val="Perpetua"/>
      <family val="1"/>
    </font>
    <font>
      <u/>
      <sz val="9"/>
      <color indexed="12"/>
      <name val="Perpetua"/>
      <family val="1"/>
    </font>
    <font>
      <sz val="11"/>
      <color indexed="8"/>
      <name val="Arial"/>
      <family val="2"/>
    </font>
    <font>
      <sz val="11"/>
      <color indexed="9"/>
      <name val="Arial"/>
      <family val="2"/>
    </font>
    <font>
      <sz val="11"/>
      <color indexed="20"/>
      <name val="Arial"/>
      <family val="2"/>
    </font>
    <font>
      <b/>
      <sz val="11"/>
      <color indexed="10"/>
      <name val="Arial"/>
      <family val="2"/>
    </font>
    <font>
      <b/>
      <sz val="11"/>
      <color indexed="9"/>
      <name val="Arial"/>
      <family val="2"/>
    </font>
    <font>
      <i/>
      <sz val="11"/>
      <color indexed="23"/>
      <name val="Arial"/>
      <family val="2"/>
    </font>
    <font>
      <sz val="11"/>
      <color indexed="17"/>
      <name val="Arial"/>
      <family val="2"/>
    </font>
    <font>
      <b/>
      <sz val="15"/>
      <color indexed="62"/>
      <name val="Arial"/>
      <family val="2"/>
    </font>
    <font>
      <b/>
      <sz val="13"/>
      <color indexed="62"/>
      <name val="Arial"/>
      <family val="2"/>
    </font>
    <font>
      <b/>
      <sz val="11"/>
      <color indexed="62"/>
      <name val="Arial"/>
      <family val="2"/>
    </font>
    <font>
      <sz val="11"/>
      <color indexed="62"/>
      <name val="Arial"/>
      <family val="2"/>
    </font>
    <font>
      <sz val="11"/>
      <color indexed="10"/>
      <name val="Arial"/>
      <family val="2"/>
    </font>
    <font>
      <sz val="11"/>
      <color indexed="19"/>
      <name val="Arial"/>
      <family val="2"/>
    </font>
    <font>
      <b/>
      <sz val="11"/>
      <color indexed="63"/>
      <name val="Arial"/>
      <family val="2"/>
    </font>
    <font>
      <b/>
      <sz val="18"/>
      <color indexed="62"/>
      <name val="Cambria"/>
      <family val="2"/>
    </font>
    <font>
      <b/>
      <sz val="11"/>
      <color indexed="8"/>
      <name val="Arial"/>
      <family val="2"/>
    </font>
    <font>
      <b/>
      <sz val="11"/>
      <name val="Arial"/>
      <family val="2"/>
    </font>
    <font>
      <sz val="10"/>
      <color indexed="8"/>
      <name val="Arial"/>
      <family val="2"/>
    </font>
    <font>
      <sz val="10"/>
      <color theme="1"/>
      <name val="Arial"/>
      <family val="2"/>
    </font>
    <font>
      <b/>
      <sz val="12"/>
      <color theme="1"/>
      <name val="Arial"/>
      <family val="2"/>
    </font>
    <font>
      <u/>
      <sz val="10"/>
      <color theme="10"/>
      <name val="Arial"/>
      <family val="2"/>
      <scheme val="minor"/>
    </font>
    <font>
      <b/>
      <sz val="12"/>
      <color rgb="FF595959"/>
      <name val="Arial"/>
      <family val="2"/>
      <scheme val="minor"/>
    </font>
    <font>
      <sz val="12"/>
      <color rgb="FF595959"/>
      <name val="Arial"/>
      <family val="2"/>
      <scheme val="minor"/>
    </font>
    <font>
      <sz val="10"/>
      <color rgb="FF000000"/>
      <name val="Arial"/>
      <family val="2"/>
    </font>
    <font>
      <b/>
      <sz val="12"/>
      <color rgb="FF0090D4"/>
      <name val="Arial"/>
      <family val="2"/>
    </font>
    <font>
      <sz val="11"/>
      <color rgb="FF575756"/>
      <name val="Arial"/>
      <family val="2"/>
    </font>
    <font>
      <b/>
      <sz val="12"/>
      <color rgb="FFE42313"/>
      <name val="Arial"/>
      <family val="2"/>
    </font>
    <font>
      <sz val="10"/>
      <color rgb="FF000000"/>
      <name val="MS Sans Serif"/>
    </font>
    <font>
      <sz val="12"/>
      <color theme="10"/>
      <name val="Arial"/>
      <family val="2"/>
    </font>
    <font>
      <b/>
      <u/>
      <sz val="12"/>
      <color rgb="FFE42313"/>
      <name val="Arial"/>
      <family val="2"/>
    </font>
    <font>
      <vertAlign val="subscript"/>
      <sz val="12"/>
      <color rgb="FF575756"/>
      <name val="Arial"/>
      <family val="2"/>
    </font>
    <font>
      <b/>
      <vertAlign val="subscript"/>
      <sz val="12"/>
      <color theme="0"/>
      <name val="Arial"/>
      <family val="2"/>
      <scheme val="minor"/>
    </font>
    <font>
      <vertAlign val="subscript"/>
      <sz val="12"/>
      <color rgb="FF575756"/>
      <name val="Arial"/>
      <family val="2"/>
      <scheme val="minor"/>
    </font>
  </fonts>
  <fills count="2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90D4"/>
        <bgColor indexed="64"/>
      </patternFill>
    </fill>
    <fill>
      <patternFill patternType="solid">
        <fgColor rgb="FFDFEFFB"/>
        <bgColor indexed="64"/>
      </patternFill>
    </fill>
    <fill>
      <patternFill patternType="solid">
        <fgColor rgb="FFBBDDF5"/>
        <bgColor indexed="64"/>
      </patternFill>
    </fill>
    <fill>
      <patternFill patternType="solid">
        <fgColor rgb="FFFFC000"/>
        <bgColor indexed="64"/>
      </patternFill>
    </fill>
    <fill>
      <patternFill patternType="solid">
        <fgColor indexed="44"/>
      </patternFill>
    </fill>
    <fill>
      <patternFill patternType="solid">
        <fgColor indexed="29"/>
      </patternFill>
    </fill>
    <fill>
      <patternFill patternType="solid">
        <fgColor indexed="42"/>
      </patternFill>
    </fill>
    <fill>
      <patternFill patternType="solid">
        <fgColor indexed="47"/>
      </patternFill>
    </fill>
    <fill>
      <patternFill patternType="solid">
        <fgColor indexed="27"/>
      </patternFill>
    </fill>
    <fill>
      <patternFill patternType="solid">
        <fgColor indexed="46"/>
      </patternFill>
    </fill>
    <fill>
      <patternFill patternType="solid">
        <fgColor indexed="45"/>
      </patternFill>
    </fill>
    <fill>
      <patternFill patternType="solid">
        <fgColor indexed="26"/>
      </patternFill>
    </fill>
    <fill>
      <patternFill patternType="solid">
        <fgColor indexed="53"/>
      </patternFill>
    </fill>
    <fill>
      <patternFill patternType="solid">
        <fgColor indexed="56"/>
      </patternFill>
    </fill>
    <fill>
      <patternFill patternType="solid">
        <fgColor indexed="51"/>
      </patternFill>
    </fill>
    <fill>
      <patternFill patternType="solid">
        <fgColor indexed="54"/>
      </patternFill>
    </fill>
    <fill>
      <patternFill patternType="solid">
        <fgColor indexed="49"/>
      </patternFill>
    </fill>
    <fill>
      <patternFill patternType="solid">
        <fgColor indexed="10"/>
      </patternFill>
    </fill>
    <fill>
      <patternFill patternType="solid">
        <fgColor indexed="42"/>
        <bgColor indexed="64"/>
      </patternFill>
    </fill>
    <fill>
      <patternFill patternType="solid">
        <fgColor indexed="14"/>
      </patternFill>
    </fill>
    <fill>
      <patternFill patternType="solid">
        <fgColor indexed="9"/>
      </patternFill>
    </fill>
    <fill>
      <patternFill patternType="solid">
        <fgColor indexed="55"/>
      </patternFill>
    </fill>
    <fill>
      <patternFill patternType="solid">
        <fgColor indexed="43"/>
      </patternFill>
    </fill>
  </fills>
  <borders count="26">
    <border>
      <left/>
      <right/>
      <top/>
      <bottom/>
      <diagonal/>
    </border>
    <border>
      <left style="thin">
        <color indexed="64"/>
      </left>
      <right/>
      <top/>
      <bottom/>
      <diagonal/>
    </border>
    <border>
      <left/>
      <right style="thin">
        <color indexed="64"/>
      </right>
      <top/>
      <bottom/>
      <diagonal/>
    </border>
    <border>
      <left style="thick">
        <color auto="1"/>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0090D4"/>
      </bottom>
      <diagonal/>
    </border>
    <border>
      <left/>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hair">
        <color indexed="64"/>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rgb="FF0082CA"/>
      </top>
      <bottom/>
      <diagonal/>
    </border>
    <border>
      <left/>
      <right/>
      <top/>
      <bottom style="medium">
        <color rgb="FF0082CA"/>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99">
    <xf numFmtId="0" fontId="0" fillId="0" borderId="0"/>
    <xf numFmtId="9" fontId="3" fillId="0" borderId="0" applyFont="0" applyFill="0" applyBorder="0" applyAlignment="0" applyProtection="0"/>
    <xf numFmtId="0" fontId="5" fillId="0" borderId="0"/>
    <xf numFmtId="0" fontId="5" fillId="0" borderId="0"/>
    <xf numFmtId="4" fontId="6" fillId="0" borderId="0">
      <alignment horizontal="left" vertical="top"/>
    </xf>
    <xf numFmtId="0" fontId="12" fillId="0" borderId="0" applyNumberFormat="0" applyFill="0" applyProtection="0">
      <alignment horizontal="left"/>
    </xf>
    <xf numFmtId="0" fontId="24" fillId="0" borderId="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4"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43" fillId="22" borderId="11" applyNumberFormat="0" applyFont="0" applyBorder="0" applyAlignment="0">
      <alignment horizontal="left" vertical="center" wrapText="1"/>
    </xf>
    <xf numFmtId="0" fontId="29" fillId="23" borderId="0" applyNumberFormat="0" applyBorder="0" applyAlignment="0" applyProtection="0"/>
    <xf numFmtId="0" fontId="30" fillId="24" borderId="12" applyNumberFormat="0" applyAlignment="0" applyProtection="0"/>
    <xf numFmtId="0" fontId="31" fillId="25" borderId="13" applyNumberFormat="0" applyAlignment="0" applyProtection="0"/>
    <xf numFmtId="43" fontId="24" fillId="0" borderId="0" applyFont="0" applyFill="0" applyBorder="0" applyAlignment="0" applyProtection="0"/>
    <xf numFmtId="43" fontId="5" fillId="0" borderId="0" applyFont="0" applyFill="0" applyBorder="0" applyAlignment="0" applyProtection="0"/>
    <xf numFmtId="0" fontId="32" fillId="0" borderId="0" applyNumberFormat="0" applyFill="0" applyBorder="0" applyAlignment="0" applyProtection="0"/>
    <xf numFmtId="0" fontId="33" fillId="10" borderId="0" applyNumberFormat="0" applyBorder="0" applyAlignment="0" applyProtection="0"/>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26" fillId="0" borderId="0" applyNumberFormat="0" applyFill="0" applyBorder="0" applyAlignment="0" applyProtection="0">
      <alignment vertical="top"/>
      <protection locked="0"/>
    </xf>
    <xf numFmtId="39" fontId="47" fillId="0" borderId="0" applyFill="0" applyBorder="0" applyAlignment="0" applyProtection="0"/>
    <xf numFmtId="0" fontId="43" fillId="22" borderId="11" applyNumberFormat="0" applyFont="0" applyBorder="0" applyAlignment="0">
      <alignment horizontal="left" vertical="center" wrapText="1"/>
    </xf>
    <xf numFmtId="0" fontId="37" fillId="26" borderId="12" applyNumberFormat="0" applyAlignment="0" applyProtection="0"/>
    <xf numFmtId="0" fontId="38" fillId="0" borderId="17" applyNumberFormat="0" applyFill="0" applyAlignment="0" applyProtection="0"/>
    <xf numFmtId="0" fontId="39" fillId="26" borderId="0" applyNumberFormat="0" applyBorder="0" applyAlignment="0" applyProtection="0"/>
    <xf numFmtId="0" fontId="25"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5" fillId="13" borderId="18" applyNumberFormat="0" applyFont="0" applyAlignment="0" applyProtection="0"/>
    <xf numFmtId="0" fontId="40" fillId="24" borderId="19" applyNumberFormat="0" applyAlignment="0" applyProtection="0"/>
    <xf numFmtId="9" fontId="2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4" fillId="0" borderId="0" applyFont="0" applyFill="0" applyBorder="0" applyAlignment="0" applyProtection="0"/>
    <xf numFmtId="9" fontId="5" fillId="0" borderId="0" applyFont="0" applyFill="0" applyBorder="0" applyAlignment="0" applyProtection="0"/>
    <xf numFmtId="0" fontId="41" fillId="0" borderId="0" applyNumberFormat="0" applyFill="0" applyBorder="0" applyAlignment="0" applyProtection="0"/>
    <xf numFmtId="0" fontId="42" fillId="0" borderId="20" applyNumberFormat="0" applyFill="0" applyAlignment="0" applyProtection="0"/>
    <xf numFmtId="0" fontId="38" fillId="0" borderId="0" applyNumberFormat="0" applyFill="0" applyBorder="0" applyAlignment="0" applyProtection="0"/>
    <xf numFmtId="0" fontId="24" fillId="0" borderId="0"/>
    <xf numFmtId="0" fontId="50" fillId="0" borderId="0"/>
    <xf numFmtId="4" fontId="6" fillId="0" borderId="0">
      <alignment horizontal="left" vertical="top"/>
    </xf>
    <xf numFmtId="0" fontId="54" fillId="0" borderId="0" applyNumberFormat="0" applyFont="0" applyBorder="0" applyProtection="0"/>
    <xf numFmtId="39" fontId="47" fillId="0" borderId="0" applyFill="0" applyBorder="0" applyAlignment="0" applyProtection="0"/>
    <xf numFmtId="43" fontId="3" fillId="0" borderId="0" applyFont="0" applyFill="0" applyBorder="0" applyAlignment="0" applyProtection="0"/>
  </cellStyleXfs>
  <cellXfs count="111">
    <xf numFmtId="0" fontId="0" fillId="0" borderId="0" xfId="0"/>
    <xf numFmtId="14" fontId="0" fillId="0" borderId="0" xfId="0" applyNumberFormat="1"/>
    <xf numFmtId="9" fontId="0" fillId="0" borderId="0" xfId="1" applyFont="1"/>
    <xf numFmtId="14" fontId="2" fillId="0" borderId="0" xfId="0" applyNumberFormat="1" applyFont="1"/>
    <xf numFmtId="1" fontId="0" fillId="0" borderId="0" xfId="0" applyNumberFormat="1"/>
    <xf numFmtId="0" fontId="0" fillId="0" borderId="3" xfId="0" applyBorder="1"/>
    <xf numFmtId="14" fontId="0" fillId="0" borderId="3" xfId="0" applyNumberFormat="1" applyBorder="1"/>
    <xf numFmtId="0" fontId="0" fillId="0" borderId="1" xfId="0" applyBorder="1"/>
    <xf numFmtId="0" fontId="0" fillId="0" borderId="2" xfId="0" applyBorder="1"/>
    <xf numFmtId="1" fontId="0" fillId="0" borderId="2" xfId="0" applyNumberFormat="1" applyBorder="1"/>
    <xf numFmtId="17" fontId="7" fillId="0" borderId="0" xfId="0" applyNumberFormat="1" applyFont="1"/>
    <xf numFmtId="17" fontId="7" fillId="0" borderId="0" xfId="0" applyNumberFormat="1" applyFont="1" applyAlignment="1">
      <alignment horizontal="left"/>
    </xf>
    <xf numFmtId="9" fontId="8" fillId="0" borderId="0" xfId="1" applyFont="1" applyFill="1" applyBorder="1" applyAlignment="1">
      <alignment horizontal="center" vertical="center"/>
    </xf>
    <xf numFmtId="2" fontId="6" fillId="0" borderId="0" xfId="0" applyNumberFormat="1" applyFont="1" applyAlignment="1">
      <alignment horizontal="left"/>
    </xf>
    <xf numFmtId="0" fontId="0" fillId="3" borderId="0" xfId="0" applyFill="1"/>
    <xf numFmtId="0" fontId="4" fillId="0" borderId="0" xfId="0" applyFont="1"/>
    <xf numFmtId="0" fontId="0" fillId="7" borderId="0" xfId="0" applyFill="1"/>
    <xf numFmtId="0" fontId="0" fillId="3" borderId="3" xfId="0" applyFill="1" applyBorder="1"/>
    <xf numFmtId="0" fontId="0" fillId="7" borderId="3" xfId="0" applyFill="1" applyBorder="1"/>
    <xf numFmtId="0" fontId="10" fillId="0" borderId="0" xfId="0" applyFont="1"/>
    <xf numFmtId="0" fontId="10" fillId="0" borderId="0" xfId="0" applyFont="1" applyAlignment="1">
      <alignment vertical="center"/>
    </xf>
    <xf numFmtId="0" fontId="11" fillId="0" borderId="0" xfId="0" applyFont="1" applyAlignment="1">
      <alignment vertical="center" wrapText="1"/>
    </xf>
    <xf numFmtId="0" fontId="15" fillId="0" borderId="0" xfId="0" applyFont="1"/>
    <xf numFmtId="0" fontId="16" fillId="0" borderId="0" xfId="0" applyFont="1"/>
    <xf numFmtId="0" fontId="0" fillId="0" borderId="0" xfId="0" applyAlignment="1">
      <alignment vertical="center"/>
    </xf>
    <xf numFmtId="0" fontId="18" fillId="4" borderId="4" xfId="0" applyFont="1" applyFill="1" applyBorder="1" applyAlignment="1">
      <alignment horizontal="center" vertical="center"/>
    </xf>
    <xf numFmtId="17" fontId="13" fillId="5" borderId="4" xfId="0" applyNumberFormat="1" applyFont="1" applyFill="1" applyBorder="1" applyAlignment="1">
      <alignment horizontal="left" vertical="center"/>
    </xf>
    <xf numFmtId="17" fontId="13" fillId="6" borderId="4" xfId="0" applyNumberFormat="1" applyFont="1" applyFill="1" applyBorder="1" applyAlignment="1">
      <alignment horizontal="left" vertical="center"/>
    </xf>
    <xf numFmtId="4" fontId="21" fillId="2" borderId="0" xfId="4" applyFont="1" applyFill="1">
      <alignment horizontal="left" vertical="top"/>
    </xf>
    <xf numFmtId="0" fontId="21" fillId="0" borderId="0" xfId="0" applyFont="1"/>
    <xf numFmtId="0" fontId="21" fillId="0" borderId="7" xfId="0" applyFont="1" applyBorder="1" applyAlignment="1">
      <alignment horizontal="left" vertical="top"/>
    </xf>
    <xf numFmtId="0" fontId="21" fillId="0" borderId="0" xfId="0" applyFont="1" applyAlignment="1">
      <alignment horizontal="left" vertical="top"/>
    </xf>
    <xf numFmtId="0" fontId="22" fillId="0" borderId="0" xfId="5" applyFont="1">
      <alignment horizontal="left"/>
    </xf>
    <xf numFmtId="0" fontId="21" fillId="0" borderId="7" xfId="0" applyFont="1" applyBorder="1" applyAlignment="1">
      <alignment vertical="top" wrapText="1"/>
    </xf>
    <xf numFmtId="0" fontId="23" fillId="0" borderId="0" xfId="0" applyFont="1" applyAlignment="1">
      <alignment vertical="center"/>
    </xf>
    <xf numFmtId="0" fontId="9" fillId="0" borderId="0" xfId="0" applyFont="1"/>
    <xf numFmtId="0" fontId="23" fillId="0" borderId="0" xfId="0" applyFont="1" applyAlignment="1">
      <alignment vertical="center" wrapText="1"/>
    </xf>
    <xf numFmtId="0" fontId="1" fillId="0" borderId="0" xfId="0" applyFont="1"/>
    <xf numFmtId="0" fontId="1" fillId="0" borderId="0" xfId="0" applyFont="1" applyAlignment="1">
      <alignment wrapText="1"/>
    </xf>
    <xf numFmtId="0" fontId="1" fillId="0" borderId="0" xfId="0" applyFont="1" applyAlignment="1">
      <alignment horizontal="left" vertical="top" wrapText="1"/>
    </xf>
    <xf numFmtId="0" fontId="49" fillId="0" borderId="0" xfId="0" applyFont="1"/>
    <xf numFmtId="0" fontId="48" fillId="0" borderId="0" xfId="0" applyFont="1"/>
    <xf numFmtId="0" fontId="48" fillId="0" borderId="0" xfId="0" applyFont="1" applyAlignment="1">
      <alignment vertical="center"/>
    </xf>
    <xf numFmtId="0" fontId="49" fillId="0" borderId="0" xfId="0" applyFont="1" applyAlignment="1">
      <alignment horizontal="center" vertical="center" wrapText="1"/>
    </xf>
    <xf numFmtId="0" fontId="49" fillId="0" borderId="0" xfId="0" applyFont="1" applyAlignment="1">
      <alignment vertical="center" wrapText="1"/>
    </xf>
    <xf numFmtId="0" fontId="49" fillId="0" borderId="0" xfId="0" applyFont="1" applyAlignment="1">
      <alignment vertical="center"/>
    </xf>
    <xf numFmtId="1" fontId="13" fillId="5" borderId="6" xfId="0" applyNumberFormat="1" applyFont="1" applyFill="1" applyBorder="1" applyAlignment="1">
      <alignment horizontal="center" vertical="center"/>
    </xf>
    <xf numFmtId="2" fontId="13" fillId="5" borderId="5" xfId="0" applyNumberFormat="1" applyFont="1" applyFill="1" applyBorder="1" applyAlignment="1">
      <alignment horizontal="center"/>
    </xf>
    <xf numFmtId="1" fontId="13" fillId="6" borderId="6" xfId="0" applyNumberFormat="1" applyFont="1" applyFill="1" applyBorder="1" applyAlignment="1">
      <alignment horizontal="center" vertical="center"/>
    </xf>
    <xf numFmtId="2" fontId="13" fillId="6" borderId="9" xfId="0" applyNumberFormat="1" applyFont="1" applyFill="1" applyBorder="1" applyAlignment="1">
      <alignment horizontal="center"/>
    </xf>
    <xf numFmtId="2" fontId="13" fillId="6" borderId="5" xfId="0" applyNumberFormat="1" applyFont="1" applyFill="1" applyBorder="1" applyAlignment="1">
      <alignment horizontal="center"/>
    </xf>
    <xf numFmtId="2" fontId="13" fillId="5" borderId="0" xfId="0" applyNumberFormat="1" applyFont="1" applyFill="1" applyAlignment="1">
      <alignment horizontal="center"/>
    </xf>
    <xf numFmtId="1" fontId="13" fillId="5" borderId="8" xfId="0" applyNumberFormat="1" applyFont="1" applyFill="1" applyBorder="1" applyAlignment="1">
      <alignment horizontal="center" vertical="center"/>
    </xf>
    <xf numFmtId="2" fontId="13" fillId="6" borderId="10" xfId="0" applyNumberFormat="1" applyFont="1" applyFill="1" applyBorder="1" applyAlignment="1">
      <alignment horizontal="center"/>
    </xf>
    <xf numFmtId="0" fontId="51" fillId="2" borderId="21" xfId="94" applyFont="1" applyFill="1" applyBorder="1" applyAlignment="1">
      <alignment vertical="center"/>
    </xf>
    <xf numFmtId="0" fontId="10" fillId="0" borderId="0" xfId="0" applyFont="1" applyAlignment="1">
      <alignment horizontal="left" vertical="top"/>
    </xf>
    <xf numFmtId="0" fontId="22" fillId="2" borderId="21" xfId="94" applyFont="1" applyFill="1" applyBorder="1" applyAlignment="1">
      <alignment vertical="center"/>
    </xf>
    <xf numFmtId="0" fontId="53" fillId="0" borderId="0" xfId="94" applyFont="1" applyAlignment="1">
      <alignment vertical="center"/>
    </xf>
    <xf numFmtId="4" fontId="21" fillId="2" borderId="0" xfId="95" applyFont="1" applyFill="1" applyAlignment="1">
      <alignment vertical="top" wrapText="1"/>
    </xf>
    <xf numFmtId="4" fontId="21" fillId="2" borderId="0" xfId="95" applyFont="1" applyFill="1">
      <alignment horizontal="left" vertical="top"/>
    </xf>
    <xf numFmtId="4" fontId="46" fillId="2" borderId="0" xfId="95" applyFont="1" applyFill="1" applyAlignment="1">
      <alignment vertical="top"/>
    </xf>
    <xf numFmtId="4" fontId="46" fillId="2" borderId="0" xfId="95" applyFont="1" applyFill="1">
      <alignment horizontal="left" vertical="top"/>
    </xf>
    <xf numFmtId="39" fontId="55" fillId="2" borderId="0" xfId="97" applyFont="1" applyFill="1" applyAlignment="1">
      <alignment horizontal="left" vertical="top"/>
    </xf>
    <xf numFmtId="0" fontId="53" fillId="0" borderId="22" xfId="94" applyFont="1" applyBorder="1" applyAlignment="1" applyProtection="1">
      <alignment vertical="center"/>
      <protection locked="0"/>
    </xf>
    <xf numFmtId="0" fontId="56" fillId="0" borderId="22" xfId="94" applyFont="1" applyBorder="1" applyAlignment="1" applyProtection="1">
      <alignment vertical="center"/>
      <protection locked="0"/>
    </xf>
    <xf numFmtId="0" fontId="52" fillId="0" borderId="0" xfId="0" applyFont="1"/>
    <xf numFmtId="2" fontId="13" fillId="6" borderId="0" xfId="0" applyNumberFormat="1" applyFont="1" applyFill="1" applyAlignment="1">
      <alignment horizontal="center"/>
    </xf>
    <xf numFmtId="0" fontId="9" fillId="2" borderId="0" xfId="0" applyFont="1" applyFill="1" applyAlignment="1">
      <alignment vertical="center"/>
    </xf>
    <xf numFmtId="0" fontId="4" fillId="0" borderId="0" xfId="0" applyFont="1" applyAlignment="1">
      <alignment vertical="center"/>
    </xf>
    <xf numFmtId="0" fontId="13" fillId="2"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Alignment="1">
      <alignment vertical="center"/>
    </xf>
    <xf numFmtId="0" fontId="18" fillId="4" borderId="4" xfId="0" applyFont="1" applyFill="1" applyBorder="1" applyAlignment="1">
      <alignment horizontal="center" vertical="center" wrapText="1"/>
    </xf>
    <xf numFmtId="14" fontId="13" fillId="5" borderId="4" xfId="0" applyNumberFormat="1" applyFont="1" applyFill="1" applyBorder="1" applyAlignment="1">
      <alignment horizontal="left" vertical="center"/>
    </xf>
    <xf numFmtId="14" fontId="13" fillId="6" borderId="4" xfId="0" applyNumberFormat="1" applyFont="1" applyFill="1" applyBorder="1" applyAlignment="1">
      <alignment horizontal="left" vertical="center"/>
    </xf>
    <xf numFmtId="1" fontId="13" fillId="5" borderId="4" xfId="0" applyNumberFormat="1" applyFont="1" applyFill="1" applyBorder="1" applyAlignment="1">
      <alignment horizontal="center" vertical="center"/>
    </xf>
    <xf numFmtId="1" fontId="13" fillId="6" borderId="4" xfId="0" applyNumberFormat="1" applyFont="1" applyFill="1" applyBorder="1" applyAlignment="1">
      <alignment horizontal="center" vertical="center"/>
    </xf>
    <xf numFmtId="0" fontId="18" fillId="4" borderId="23" xfId="0" applyFont="1" applyFill="1" applyBorder="1" applyAlignment="1">
      <alignment vertical="center" wrapText="1"/>
    </xf>
    <xf numFmtId="0" fontId="18" fillId="4" borderId="24" xfId="0" applyFont="1" applyFill="1" applyBorder="1" applyAlignment="1">
      <alignment vertical="center" wrapText="1"/>
    </xf>
    <xf numFmtId="1" fontId="13" fillId="5" borderId="4" xfId="0" applyNumberFormat="1" applyFont="1" applyFill="1" applyBorder="1" applyAlignment="1">
      <alignment horizontal="center"/>
    </xf>
    <xf numFmtId="1" fontId="13" fillId="6" borderId="4" xfId="0" applyNumberFormat="1" applyFont="1" applyFill="1" applyBorder="1" applyAlignment="1">
      <alignment horizontal="center"/>
    </xf>
    <xf numFmtId="1" fontId="13" fillId="6" borderId="4" xfId="0" applyNumberFormat="1" applyFont="1" applyFill="1" applyBorder="1" applyAlignment="1">
      <alignment horizontal="left" vertical="center"/>
    </xf>
    <xf numFmtId="1" fontId="13" fillId="5" borderId="4" xfId="0" applyNumberFormat="1" applyFont="1" applyFill="1" applyBorder="1" applyAlignment="1">
      <alignment horizontal="left" vertical="center"/>
    </xf>
    <xf numFmtId="14" fontId="18" fillId="4" borderId="4" xfId="0" applyNumberFormat="1" applyFont="1" applyFill="1" applyBorder="1" applyAlignment="1">
      <alignment horizontal="center" vertical="center" wrapText="1"/>
    </xf>
    <xf numFmtId="164" fontId="13" fillId="6" borderId="4" xfId="0" applyNumberFormat="1" applyFont="1" applyFill="1" applyBorder="1" applyAlignment="1">
      <alignment horizontal="center" vertical="center"/>
    </xf>
    <xf numFmtId="164" fontId="13" fillId="5" borderId="4" xfId="0" applyNumberFormat="1" applyFont="1" applyFill="1" applyBorder="1" applyAlignment="1">
      <alignment horizontal="center" vertical="center"/>
    </xf>
    <xf numFmtId="0" fontId="0" fillId="0" borderId="0" xfId="0" applyAlignment="1">
      <alignment horizontal="right"/>
    </xf>
    <xf numFmtId="0" fontId="0" fillId="0" borderId="0" xfId="0" applyAlignment="1">
      <alignment horizontal="left"/>
    </xf>
    <xf numFmtId="9" fontId="13" fillId="6" borderId="4" xfId="1" applyFont="1" applyFill="1" applyBorder="1" applyAlignment="1">
      <alignment horizontal="center" vertical="center"/>
    </xf>
    <xf numFmtId="165" fontId="13" fillId="5" borderId="4" xfId="1" applyNumberFormat="1" applyFont="1" applyFill="1" applyBorder="1" applyAlignment="1">
      <alignment horizontal="center" vertical="center"/>
    </xf>
    <xf numFmtId="165" fontId="13" fillId="6" borderId="4" xfId="1"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18" fillId="4" borderId="25" xfId="0" applyFont="1" applyFill="1" applyBorder="1" applyAlignment="1">
      <alignment horizontal="center" vertical="center" wrapText="1"/>
    </xf>
    <xf numFmtId="1" fontId="13" fillId="6" borderId="4" xfId="0" quotePrefix="1" applyNumberFormat="1" applyFont="1" applyFill="1" applyBorder="1" applyAlignment="1">
      <alignment horizontal="center"/>
    </xf>
    <xf numFmtId="9" fontId="0" fillId="0" borderId="0" xfId="1" applyFont="1" applyAlignment="1">
      <alignment vertical="center"/>
    </xf>
    <xf numFmtId="166" fontId="0" fillId="0" borderId="0" xfId="98" applyNumberFormat="1" applyFont="1"/>
    <xf numFmtId="1" fontId="13" fillId="5" borderId="4" xfId="0" quotePrefix="1" applyNumberFormat="1" applyFont="1" applyFill="1" applyBorder="1" applyAlignment="1">
      <alignment horizontal="center"/>
    </xf>
    <xf numFmtId="0" fontId="18" fillId="4" borderId="6"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4" xfId="0" applyFont="1" applyFill="1" applyBorder="1" applyAlignment="1">
      <alignment horizontal="center" vertical="center" wrapText="1"/>
    </xf>
    <xf numFmtId="39" fontId="23" fillId="2" borderId="0" xfId="97" applyFont="1" applyFill="1" applyAlignment="1">
      <alignment horizontal="left" vertical="top"/>
    </xf>
    <xf numFmtId="0" fontId="23" fillId="0" borderId="0" xfId="0" applyFont="1" applyAlignment="1">
      <alignment vertical="center" wrapText="1"/>
    </xf>
    <xf numFmtId="0" fontId="52" fillId="0" borderId="0" xfId="0" applyFont="1"/>
    <xf numFmtId="0" fontId="23" fillId="0" borderId="0" xfId="0" applyFont="1" applyAlignment="1">
      <alignment horizontal="left" vertical="center" wrapText="1"/>
    </xf>
    <xf numFmtId="0" fontId="23" fillId="0" borderId="0" xfId="0" applyFont="1" applyAlignment="1">
      <alignment horizontal="left" vertical="top" wrapText="1"/>
    </xf>
    <xf numFmtId="4" fontId="46" fillId="2" borderId="0" xfId="95" applyFont="1" applyFill="1" applyAlignment="1">
      <alignment horizontal="left" vertical="top" wrapText="1"/>
    </xf>
    <xf numFmtId="0" fontId="23" fillId="2" borderId="0" xfId="96" applyFont="1" applyFill="1" applyAlignment="1">
      <alignment horizontal="left" vertical="top" wrapText="1"/>
    </xf>
    <xf numFmtId="39" fontId="23" fillId="2" borderId="0" xfId="97" quotePrefix="1" applyFont="1" applyFill="1" applyAlignment="1">
      <alignment horizontal="left" vertical="top"/>
    </xf>
  </cellXfs>
  <cellStyles count="99">
    <cellStyle name="20% - Accent1 2" xfId="7" xr:uid="{C25316B2-A7C0-4718-ABB7-1B0B64AC8768}"/>
    <cellStyle name="20% - Accent2 2" xfId="8" xr:uid="{91FA47D0-6A50-44F4-AAF3-3BC042F420DF}"/>
    <cellStyle name="20% - Accent3 2" xfId="9" xr:uid="{74A3174A-D064-4B3F-80EE-AF8A913A0AA7}"/>
    <cellStyle name="20% - Accent4 2" xfId="10" xr:uid="{84A89472-C1BF-46D9-9A26-ECC791BF2917}"/>
    <cellStyle name="20% - Accent5 2" xfId="11" xr:uid="{48C32DE8-BEB1-4F30-B16E-E1F7DB802E4C}"/>
    <cellStyle name="20% - Accent6 2" xfId="12" xr:uid="{A342DB2F-23D5-49E2-9D0A-05E7F7328182}"/>
    <cellStyle name="40% - Accent1 2" xfId="13" xr:uid="{49F324F1-4A8F-49BE-B44E-4349E7D41429}"/>
    <cellStyle name="40% - Accent2 2" xfId="14" xr:uid="{03C384CD-4D09-4084-83EB-B25A4CBF579D}"/>
    <cellStyle name="40% - Accent3 2" xfId="15" xr:uid="{E4F937D6-DA03-46DF-9CB5-7B75DB2EE7C2}"/>
    <cellStyle name="40% - Accent4 2" xfId="16" xr:uid="{96657606-9E4E-4D9F-BC10-BC6DB549C8A5}"/>
    <cellStyle name="40% - Accent5 2" xfId="17" xr:uid="{F85FB32B-1245-480F-B3AE-580C8B180CB7}"/>
    <cellStyle name="40% - Accent6 2" xfId="18" xr:uid="{52FF71D3-6F4F-4337-BA3C-CE8E378211B1}"/>
    <cellStyle name="60% - Accent1 2" xfId="19" xr:uid="{9A3B8921-8D78-4A8E-B372-28D7035FBD7A}"/>
    <cellStyle name="60% - Accent2 2" xfId="20" xr:uid="{0ACCB1AA-A740-4537-9030-1AFADA7A66B9}"/>
    <cellStyle name="60% - Accent3 2" xfId="21" xr:uid="{FE5A587B-3DED-4FA2-B79F-6D67FF3E8AF4}"/>
    <cellStyle name="60% - Accent4 2" xfId="22" xr:uid="{05924D92-251A-4901-BE92-24C7FECDD7DE}"/>
    <cellStyle name="60% - Accent5 2" xfId="23" xr:uid="{CD5B2DC4-0FA6-4C47-801B-6E114C2D4ED6}"/>
    <cellStyle name="60% - Accent6 2" xfId="24" xr:uid="{8A88C9E3-A53F-425B-BA83-5412F1B7F842}"/>
    <cellStyle name="Accent1 2" xfId="25" xr:uid="{2F80B82E-6199-4688-9603-7C07CEE2B35A}"/>
    <cellStyle name="Accent2 2" xfId="26" xr:uid="{78E69979-9A4D-4349-ADA5-653D49757A08}"/>
    <cellStyle name="Accent3 2" xfId="27" xr:uid="{2B6EE6B9-2978-4B1C-96A1-9B65915F8335}"/>
    <cellStyle name="Accent4 2" xfId="28" xr:uid="{098FE131-4792-4BAD-A561-80B688982652}"/>
    <cellStyle name="Accent5 2" xfId="29" xr:uid="{551A2FB6-9E29-41AC-A91B-F58604F5568D}"/>
    <cellStyle name="Accent6 2" xfId="30" xr:uid="{646A0DBA-F489-4AB9-A317-C2E7D5C4200C}"/>
    <cellStyle name="Analysis" xfId="31" xr:uid="{02B47425-CC4F-49BC-9486-5EF91B775BCA}"/>
    <cellStyle name="Bad 2" xfId="32" xr:uid="{CC2CFA0F-B15E-4EDE-9F5C-794942766A75}"/>
    <cellStyle name="Calculation 2" xfId="33" xr:uid="{789C8268-BA5E-4246-A489-64A0A3B99C6A}"/>
    <cellStyle name="Check Cell 2" xfId="34" xr:uid="{02A192DD-7031-4190-A9AC-C485C7751806}"/>
    <cellStyle name="Comma" xfId="98" builtinId="3"/>
    <cellStyle name="Comma 2" xfId="36" xr:uid="{EE3E3313-0589-40C4-B2C4-51ACB944621B}"/>
    <cellStyle name="Comma 3" xfId="35" xr:uid="{CD345700-2FF2-435A-8E9A-48B16A01D32B}"/>
    <cellStyle name="Explanatory Text 2" xfId="37" xr:uid="{9342264F-0487-4F30-83E1-7D5B1AE0780F}"/>
    <cellStyle name="Good 2" xfId="38" xr:uid="{49C83669-5618-467D-ACAF-E8257337A52A}"/>
    <cellStyle name="Heading 1 2" xfId="39" xr:uid="{EBE0EA61-3FB3-43F9-A3FD-8DA20BE3234C}"/>
    <cellStyle name="Heading 2 2" xfId="5" xr:uid="{00000000-0005-0000-0000-000000000000}"/>
    <cellStyle name="Heading 2 3" xfId="40" xr:uid="{3632CC95-9AD4-49E7-A25F-275EDDE63AC4}"/>
    <cellStyle name="Heading 3 2" xfId="41" xr:uid="{33B89684-08F8-45CF-B3E6-CCD429BA5037}"/>
    <cellStyle name="Heading 4 2" xfId="42" xr:uid="{9585C127-CE45-4822-8AAE-89A0B410F2BF}"/>
    <cellStyle name="Hyperlink 2" xfId="44" xr:uid="{BC800D78-E76A-4584-9F24-10A66AD3816C}"/>
    <cellStyle name="Hyperlink 3" xfId="43" xr:uid="{F525E9CF-0802-4D15-A169-DD586E94CF89}"/>
    <cellStyle name="Hyperlink 4" xfId="97" xr:uid="{592815D9-3FB3-47BA-B7CC-41FB834BC8C2}"/>
    <cellStyle name="i dont care" xfId="45" xr:uid="{F5AEA5E2-617D-4EC3-A557-F50E5BECE090}"/>
    <cellStyle name="Input 2" xfId="46" xr:uid="{162E9552-145E-4817-8694-43E4EBBFF70D}"/>
    <cellStyle name="Linked Cell 2" xfId="47" xr:uid="{B112D084-0240-4485-9497-79EE9ADF19D4}"/>
    <cellStyle name="Neutral 2" xfId="48" xr:uid="{99C0A5C0-3858-4E72-BD59-8D2522CDB71F}"/>
    <cellStyle name="Normal" xfId="0" builtinId="0"/>
    <cellStyle name="Normal 2" xfId="3" xr:uid="{00000000-0005-0000-0000-000003000000}"/>
    <cellStyle name="Normal 2 2" xfId="50" xr:uid="{6A1133FC-6905-40AC-BECD-7FA9BA313CFA}"/>
    <cellStyle name="Normal 2 3" xfId="49" xr:uid="{22C4E46C-CDC8-4532-9D01-94162A305889}"/>
    <cellStyle name="Normal 2_National" xfId="51" xr:uid="{7094C724-57D3-4193-AB4A-96D37C31FD19}"/>
    <cellStyle name="Normal 3" xfId="2" xr:uid="{00000000-0005-0000-0000-000004000000}"/>
    <cellStyle name="Normal 3 2" xfId="52" xr:uid="{A77FDEF8-4E7D-4585-91DB-D10775084346}"/>
    <cellStyle name="Normal 3 2 2" xfId="96" xr:uid="{8DD3AE16-2D79-4334-964D-C0A9193066B5}"/>
    <cellStyle name="Normal 3 3" xfId="95" xr:uid="{17C7D674-3A0F-4299-8F13-579BDB8B5824}"/>
    <cellStyle name="Normal 4" xfId="53" xr:uid="{34E54F77-509D-4979-9FAB-1805BCDB9F79}"/>
    <cellStyle name="Normal 4 3" xfId="94" xr:uid="{F6154DE6-2463-41CD-B0F6-0EBFAC00DD1B}"/>
    <cellStyle name="Normal 5" xfId="6" xr:uid="{2EF07778-763D-43AD-AE88-E699E47DC250}"/>
    <cellStyle name="Normal 6" xfId="4" xr:uid="{00000000-0005-0000-0000-000005000000}"/>
    <cellStyle name="Normal 6 2" xfId="54" xr:uid="{11977EE9-D503-4F60-A598-83927FB6D8CA}"/>
    <cellStyle name="Normal 61" xfId="55" xr:uid="{B34B0A09-9A57-4B54-B5CB-4F684CF735F2}"/>
    <cellStyle name="Normal 62" xfId="56" xr:uid="{97EE3DDE-1BD1-4179-AC56-9EADEFB81018}"/>
    <cellStyle name="Normal 63" xfId="57" xr:uid="{612C0E8A-6D8B-489A-8E6C-18B86B6F47E2}"/>
    <cellStyle name="Normal 64" xfId="58" xr:uid="{71C4F5B0-5CCF-4955-8D46-8BD07FC396CD}"/>
    <cellStyle name="Normal 65" xfId="59" xr:uid="{DBA3070C-BC10-4DB6-9CE5-184971F25E9B}"/>
    <cellStyle name="Normal 66" xfId="60" xr:uid="{FA8E3139-C03B-4CCB-B773-A597691ACC23}"/>
    <cellStyle name="Normal 67" xfId="61" xr:uid="{B173CCBE-954D-4F7B-AEF4-2B6CA22CEC96}"/>
    <cellStyle name="Normal 68" xfId="62" xr:uid="{A0743D9D-4F85-44FE-AC36-7295F14E125F}"/>
    <cellStyle name="Normal 69" xfId="63" xr:uid="{CA663838-3ED4-428F-8C36-912FA78DC626}"/>
    <cellStyle name="Normal 7" xfId="93" xr:uid="{9A9475C0-0499-46FA-A84B-A6FED90C66C3}"/>
    <cellStyle name="Normal 70" xfId="64" xr:uid="{79311FB7-6A8E-470D-B7EA-0647004C3597}"/>
    <cellStyle name="Normal 71" xfId="65" xr:uid="{297FC853-965D-48DD-89DE-F0E3A9AD0335}"/>
    <cellStyle name="Normal 72" xfId="66" xr:uid="{E1CF85F3-169B-4903-864E-A6553A32F817}"/>
    <cellStyle name="Normal 73" xfId="67" xr:uid="{56E66EB9-B89C-41A4-8310-A8B6918D9C4F}"/>
    <cellStyle name="Normal 74" xfId="68" xr:uid="{AF645845-4CA9-46FB-AEAB-0990AEB69CF8}"/>
    <cellStyle name="Normal 75" xfId="69" xr:uid="{CD0A74CC-F352-432C-81C9-CE5812388A32}"/>
    <cellStyle name="Normal 76" xfId="70" xr:uid="{4FB0C409-71D8-49C0-8F87-3D3339F0B174}"/>
    <cellStyle name="Normal 77" xfId="71" xr:uid="{E9F98A9F-92E3-494D-BD29-BFF1D5B57849}"/>
    <cellStyle name="Normal 78" xfId="72" xr:uid="{928B3FD2-43A9-4844-9C93-EF755FDC2D76}"/>
    <cellStyle name="Normal 79" xfId="73" xr:uid="{16088C0F-AF12-4A6E-8CF8-448CFB3CFE26}"/>
    <cellStyle name="Normal 80" xfId="74" xr:uid="{F8BF2B7D-6FD5-43C1-8E5C-3050F7367264}"/>
    <cellStyle name="Normal 81" xfId="75" xr:uid="{52EC970B-3E08-4BFD-BB91-EC9A8361CC14}"/>
    <cellStyle name="Normal 82" xfId="76" xr:uid="{B04C38BE-B71C-4152-B77A-D1DCDD841BC4}"/>
    <cellStyle name="Normal 83" xfId="77" xr:uid="{BA911916-102F-4852-818A-83C9FA43B2D1}"/>
    <cellStyle name="Normal 84" xfId="78" xr:uid="{856C031C-597B-47AB-B2CE-A86ECF9B1FA0}"/>
    <cellStyle name="Normal 85" xfId="79" xr:uid="{D0A94B3B-05B3-480B-861C-A10450123D56}"/>
    <cellStyle name="Normal 86" xfId="80" xr:uid="{37AB3C64-32FE-4F00-B153-D04EE3E3CD32}"/>
    <cellStyle name="Normal 87" xfId="81" xr:uid="{A24AAD5F-4502-47A3-A1ED-C01C065D1B2B}"/>
    <cellStyle name="Note 2" xfId="82" xr:uid="{539DDFBF-9D74-46F3-B838-6B0B897089CC}"/>
    <cellStyle name="Output 2" xfId="83" xr:uid="{A97D0022-160C-43BB-BD71-89951130F40E}"/>
    <cellStyle name="Percent" xfId="1" builtinId="5"/>
    <cellStyle name="Percent 2" xfId="85" xr:uid="{E3C60EED-F27A-4327-8D39-DCFD3E755E7C}"/>
    <cellStyle name="Percent 2 2" xfId="86" xr:uid="{0F8129E6-8D3B-4F1F-AD4C-C640BE4B38D8}"/>
    <cellStyle name="Percent 3" xfId="87" xr:uid="{8F75BF77-B7A9-4949-8BC7-4F7F335A4F48}"/>
    <cellStyle name="Percent 4" xfId="88" xr:uid="{00FE1EF8-4644-45C6-965A-3C28D72970F0}"/>
    <cellStyle name="Percent 5" xfId="89" xr:uid="{FD3A1241-3B78-46F0-820A-F03E533DF2C9}"/>
    <cellStyle name="Percent 6" xfId="84" xr:uid="{BA94CD1B-4145-4C15-B3CA-7F5BE29C17A5}"/>
    <cellStyle name="Title 2" xfId="90" xr:uid="{AAC8423C-2D7D-4B69-BC13-450D7504D67F}"/>
    <cellStyle name="Total 2" xfId="91" xr:uid="{DD71D823-A034-4901-A9BB-B62E1A65C8DB}"/>
    <cellStyle name="Warning Text 2" xfId="92" xr:uid="{0B011A96-7930-4F5D-B3F8-52E81D5D3E86}"/>
  </cellStyles>
  <dxfs count="0"/>
  <tableStyles count="0" defaultTableStyle="TableStyleMedium2" defaultPivotStyle="PivotStyleLight16"/>
  <colors>
    <mruColors>
      <color rgb="FF0090D4"/>
      <color rgb="FF575756"/>
      <color rgb="FF1F4350"/>
      <color rgb="FF595959"/>
      <color rgb="FFDFEFFB"/>
      <color rgb="FFBBDDF5"/>
      <color rgb="FF95C11F"/>
      <color rgb="FF5B9BD5"/>
      <color rgb="FF92D050"/>
      <color rgb="FF9292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n-US" sz="1400" b="1" i="0" u="none" strike="noStrike" kern="1200" spc="0" baseline="0">
                <a:solidFill>
                  <a:srgbClr val="575756"/>
                </a:solidFill>
                <a:latin typeface="+mn-lt"/>
                <a:ea typeface="+mn-ea"/>
                <a:cs typeface="+mn-cs"/>
              </a:defRPr>
            </a:pPr>
            <a:r>
              <a:rPr lang="en-GB" sz="1400" b="1">
                <a:solidFill>
                  <a:srgbClr val="575756"/>
                </a:solidFill>
              </a:rPr>
              <a:t>Granular Urea - standard specification (46% N) </a:t>
            </a:r>
          </a:p>
        </c:rich>
      </c:tx>
      <c:layout>
        <c:manualLayout>
          <c:xMode val="edge"/>
          <c:yMode val="edge"/>
          <c:x val="0.24156666666666662"/>
          <c:y val="4.1978009259259257E-2"/>
        </c:manualLayout>
      </c:layout>
      <c:overlay val="0"/>
      <c:spPr>
        <a:noFill/>
        <a:ln>
          <a:noFill/>
        </a:ln>
        <a:effectLst/>
      </c:spPr>
      <c:txPr>
        <a:bodyPr rot="0" spcFirstLastPara="1" vertOverflow="ellipsis" vert="horz" wrap="square" anchor="ctr" anchorCtr="1"/>
        <a:lstStyle/>
        <a:p>
          <a:pPr algn="ctr">
            <a:defRPr lang="en-US"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2806126543209875"/>
          <c:y val="0.18040879629629628"/>
          <c:w val="0.83764989374620524"/>
          <c:h val="0.52571114487736104"/>
        </c:manualLayout>
      </c:layout>
      <c:lineChart>
        <c:grouping val="standard"/>
        <c:varyColors val="0"/>
        <c:ser>
          <c:idx val="1"/>
          <c:order val="0"/>
          <c:tx>
            <c:v>AHDB</c:v>
          </c:tx>
          <c:spPr>
            <a:ln w="28575" cap="rnd">
              <a:solidFill>
                <a:srgbClr val="0090D4"/>
              </a:solidFill>
              <a:round/>
            </a:ln>
            <a:effectLst/>
          </c:spPr>
          <c:marker>
            <c:symbol val="circle"/>
            <c:size val="5"/>
            <c:spPr>
              <a:solidFill>
                <a:srgbClr val="0090D4"/>
              </a:solidFill>
              <a:ln w="9525">
                <a:solidFill>
                  <a:srgbClr val="0090D4"/>
                </a:solidFill>
              </a:ln>
              <a:effectLst/>
            </c:spPr>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base'!$D$2:$D$140</c:f>
              <c:numCache>
                <c:formatCode>0</c:formatCode>
                <c:ptCount val="139"/>
                <c:pt idx="0">
                  <c:v>455</c:v>
                </c:pt>
                <c:pt idx="1">
                  <c:v>481.11250000000001</c:v>
                </c:pt>
                <c:pt idx="3">
                  <c:v>618.33333333333337</c:v>
                </c:pt>
                <c:pt idx="5">
                  <c:v>630.75</c:v>
                </c:pt>
                <c:pt idx="6">
                  <c:v>652.5</c:v>
                </c:pt>
                <c:pt idx="7">
                  <c:v>652.5</c:v>
                </c:pt>
                <c:pt idx="8">
                  <c:v>640</c:v>
                </c:pt>
              </c:numCache>
            </c:numRef>
          </c:val>
          <c:smooth val="0"/>
          <c:extLst>
            <c:ext xmlns:c16="http://schemas.microsoft.com/office/drawing/2014/chart" uri="{C3380CC4-5D6E-409C-BE32-E72D297353CC}">
              <c16:uniqueId val="{00000001-6459-422B-A709-BCF7A098A147}"/>
            </c:ext>
          </c:extLst>
        </c:ser>
        <c:dLbls>
          <c:showLegendKey val="0"/>
          <c:showVal val="0"/>
          <c:showCatName val="0"/>
          <c:showSerName val="0"/>
          <c:showPercent val="0"/>
          <c:showBubbleSize val="0"/>
        </c:dLbls>
        <c:marker val="1"/>
        <c:smooth val="0"/>
        <c:axId val="240606760"/>
        <c:axId val="240606368"/>
      </c:lineChart>
      <c:dateAx>
        <c:axId val="240606760"/>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200" b="0" i="0" u="none" strike="noStrike" kern="1200" baseline="0">
                <a:solidFill>
                  <a:srgbClr val="575756"/>
                </a:solidFill>
                <a:latin typeface="+mn-lt"/>
                <a:ea typeface="+mn-ea"/>
                <a:cs typeface="+mn-cs"/>
              </a:defRPr>
            </a:pPr>
            <a:endParaRPr lang="en-US"/>
          </a:p>
        </c:txPr>
        <c:crossAx val="240606368"/>
        <c:crosses val="autoZero"/>
        <c:auto val="0"/>
        <c:lblOffset val="100"/>
        <c:baseTimeUnit val="days"/>
        <c:majorUnit val="7"/>
        <c:majorTimeUnit val="days"/>
      </c:dateAx>
      <c:valAx>
        <c:axId val="240606368"/>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4135359744990894E-2"/>
              <c:y val="0.17882121931160405"/>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crossAx val="240606760"/>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200" b="0" i="0" u="none" strike="noStrike" kern="1200" baseline="0">
          <a:solidFill>
            <a:srgbClr val="595959"/>
          </a:solidFill>
          <a:latin typeface="+mn-lt"/>
          <a:ea typeface="+mn-ea"/>
          <a:cs typeface="+mn-cs"/>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n-US" sz="1400" b="1" i="0" u="none" strike="noStrike" kern="1200" spc="0" baseline="0">
                <a:solidFill>
                  <a:srgbClr val="575756"/>
                </a:solidFill>
                <a:latin typeface="+mn-lt"/>
                <a:ea typeface="+mn-ea"/>
                <a:cs typeface="+mn-cs"/>
              </a:defRPr>
            </a:pPr>
            <a:r>
              <a:rPr lang="en-GB" sz="1400" b="1">
                <a:solidFill>
                  <a:srgbClr val="575756"/>
                </a:solidFill>
              </a:rPr>
              <a:t>Granular Urea - standard specification (46% N) </a:t>
            </a:r>
          </a:p>
        </c:rich>
      </c:tx>
      <c:layout>
        <c:manualLayout>
          <c:xMode val="edge"/>
          <c:yMode val="edge"/>
          <c:x val="0.24156666666666662"/>
          <c:y val="4.1978009259259257E-2"/>
        </c:manualLayout>
      </c:layout>
      <c:overlay val="0"/>
      <c:spPr>
        <a:noFill/>
        <a:ln>
          <a:noFill/>
        </a:ln>
        <a:effectLst/>
      </c:spPr>
      <c:txPr>
        <a:bodyPr rot="0" spcFirstLastPara="1" vertOverflow="ellipsis" vert="horz" wrap="square" anchor="ctr" anchorCtr="1"/>
        <a:lstStyle/>
        <a:p>
          <a:pPr algn="ctr">
            <a:defRPr lang="en-US"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2806126543209875"/>
          <c:y val="0.18040879629629628"/>
          <c:w val="0.83764989374620524"/>
          <c:h val="0.52571107509222603"/>
        </c:manualLayout>
      </c:layout>
      <c:lineChart>
        <c:grouping val="standard"/>
        <c:varyColors val="0"/>
        <c:ser>
          <c:idx val="0"/>
          <c:order val="0"/>
          <c:tx>
            <c:v>Farm Brief</c:v>
          </c:tx>
          <c:spPr>
            <a:ln w="28575" cap="rnd">
              <a:solidFill>
                <a:schemeClr val="accent1"/>
              </a:solidFill>
              <a:round/>
            </a:ln>
            <a:effectLst/>
          </c:spPr>
          <c:marker>
            <c:symbol val="none"/>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pt idx="299">
                  <c:v>46082</c:v>
                </c:pt>
              </c:numCache>
            </c:numRef>
          </c:cat>
          <c:val>
            <c:numRef>
              <c:f>'Historic Data'!$L$4:$L$2940</c:f>
              <c:numCache>
                <c:formatCode>General</c:formatCode>
                <c:ptCount val="29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355</c:v>
                </c:pt>
                <c:pt idx="130">
                  <c:v>355</c:v>
                </c:pt>
                <c:pt idx="131">
                  <c:v>365</c:v>
                </c:pt>
                <c:pt idx="132">
                  <c:v>365</c:v>
                </c:pt>
                <c:pt idx="133">
                  <c:v>385</c:v>
                </c:pt>
                <c:pt idx="134">
                  <c:v>355</c:v>
                </c:pt>
                <c:pt idx="135">
                  <c:v>355</c:v>
                </c:pt>
                <c:pt idx="136">
                  <c:v>355</c:v>
                </c:pt>
                <c:pt idx="137">
                  <c:v>356.5</c:v>
                </c:pt>
                <c:pt idx="138">
                  <c:v>356.5</c:v>
                </c:pt>
                <c:pt idx="139">
                  <c:v>334.5</c:v>
                </c:pt>
                <c:pt idx="140">
                  <c:v>330</c:v>
                </c:pt>
                <c:pt idx="141">
                  <c:v>337.5</c:v>
                </c:pt>
                <c:pt idx="142">
                  <c:v>337.5</c:v>
                </c:pt>
                <c:pt idx="143">
                  <c:v>375</c:v>
                </c:pt>
                <c:pt idx="144">
                  <c:v>351.5</c:v>
                </c:pt>
                <c:pt idx="145">
                  <c:v>306</c:v>
                </c:pt>
                <c:pt idx="146">
                  <c:v>295</c:v>
                </c:pt>
                <c:pt idx="147">
                  <c:v>295</c:v>
                </c:pt>
                <c:pt idx="148">
                  <c:v>295</c:v>
                </c:pt>
                <c:pt idx="149">
                  <c:v>274</c:v>
                </c:pt>
                <c:pt idx="150">
                  <c:v>259.5</c:v>
                </c:pt>
                <c:pt idx="151">
                  <c:v>280</c:v>
                </c:pt>
                <c:pt idx="152">
                  <c:v>288</c:v>
                </c:pt>
                <c:pt idx="153">
                  <c:v>302.5</c:v>
                </c:pt>
                <c:pt idx="154">
                  <c:v>316</c:v>
                </c:pt>
                <c:pt idx="155">
                  <c:v>306</c:v>
                </c:pt>
                <c:pt idx="156">
                  <c:v>306</c:v>
                </c:pt>
                <c:pt idx="157">
                  <c:v>296</c:v>
                </c:pt>
                <c:pt idx="158">
                  <c:v>256</c:v>
                </c:pt>
                <c:pt idx="159">
                  <c:v>261</c:v>
                </c:pt>
                <c:pt idx="160">
                  <c:v>285</c:v>
                </c:pt>
                <c:pt idx="161">
                  <c:v>296.5</c:v>
                </c:pt>
                <c:pt idx="162">
                  <c:v>288</c:v>
                </c:pt>
                <c:pt idx="163">
                  <c:v>288</c:v>
                </c:pt>
                <c:pt idx="164">
                  <c:v>280</c:v>
                </c:pt>
                <c:pt idx="165">
                  <c:v>283.5</c:v>
                </c:pt>
                <c:pt idx="166">
                  <c:v>290.5</c:v>
                </c:pt>
                <c:pt idx="167">
                  <c:v>285</c:v>
                </c:pt>
                <c:pt idx="168">
                  <c:v>280</c:v>
                </c:pt>
                <c:pt idx="169">
                  <c:v>280</c:v>
                </c:pt>
                <c:pt idx="170">
                  <c:v>280</c:v>
                </c:pt>
                <c:pt idx="171">
                  <c:v>241.5</c:v>
                </c:pt>
                <c:pt idx="172">
                  <c:v>239</c:v>
                </c:pt>
                <c:pt idx="173">
                  <c:v>239</c:v>
                </c:pt>
                <c:pt idx="174">
                  <c:v>239</c:v>
                </c:pt>
                <c:pt idx="175">
                  <c:v>239</c:v>
                </c:pt>
                <c:pt idx="176">
                  <c:v>234</c:v>
                </c:pt>
                <c:pt idx="177">
                  <c:v>228</c:v>
                </c:pt>
                <c:pt idx="178">
                  <c:v>213.5</c:v>
                </c:pt>
                <c:pt idx="179">
                  <c:v>227</c:v>
                </c:pt>
                <c:pt idx="180">
                  <c:v>223</c:v>
                </c:pt>
                <c:pt idx="181">
                  <c:v>211</c:v>
                </c:pt>
                <c:pt idx="182">
                  <c:v>211</c:v>
                </c:pt>
                <c:pt idx="183">
                  <c:v>211</c:v>
                </c:pt>
                <c:pt idx="184">
                  <c:v>211</c:v>
                </c:pt>
                <c:pt idx="185">
                  <c:v>197</c:v>
                </c:pt>
                <c:pt idx="186">
                  <c:v>207</c:v>
                </c:pt>
                <c:pt idx="187">
                  <c:v>238</c:v>
                </c:pt>
                <c:pt idx="188">
                  <c:v>248.5</c:v>
                </c:pt>
                <c:pt idx="189">
                  <c:v>293.5</c:v>
                </c:pt>
              </c:numCache>
            </c:numRef>
          </c:val>
          <c:smooth val="0"/>
          <c:extLst>
            <c:ext xmlns:c16="http://schemas.microsoft.com/office/drawing/2014/chart" uri="{C3380CC4-5D6E-409C-BE32-E72D297353CC}">
              <c16:uniqueId val="{00000000-486C-45AC-9922-1FD93ABD0020}"/>
            </c:ext>
          </c:extLst>
        </c:ser>
        <c:ser>
          <c:idx val="1"/>
          <c:order val="1"/>
          <c:tx>
            <c:v>AHDB</c:v>
          </c:tx>
          <c:spPr>
            <a:ln w="28575" cap="rnd">
              <a:solidFill>
                <a:srgbClr val="0090D4"/>
              </a:solidFill>
              <a:round/>
            </a:ln>
            <a:effectLst/>
          </c:spPr>
          <c:marker>
            <c:symbol val="circle"/>
            <c:size val="2"/>
            <c:spPr>
              <a:solidFill>
                <a:srgbClr val="0090D4"/>
              </a:solidFill>
              <a:ln w="9525">
                <a:solidFill>
                  <a:srgbClr val="0090D4"/>
                </a:solidFill>
              </a:ln>
              <a:effectLst/>
            </c:spPr>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pt idx="299">
                  <c:v>46082</c:v>
                </c:pt>
              </c:numCache>
            </c:numRef>
          </c:cat>
          <c:val>
            <c:numRef>
              <c:f>'Historic Data'!$M$4:$M$2940</c:f>
              <c:numCache>
                <c:formatCode>General</c:formatCode>
                <c:ptCount val="2937"/>
                <c:pt idx="189" formatCode="0">
                  <c:v>#N/A</c:v>
                </c:pt>
                <c:pt idx="190" formatCode="0">
                  <c:v>#N/A</c:v>
                </c:pt>
                <c:pt idx="191" formatCode="0">
                  <c:v>#N/A</c:v>
                </c:pt>
                <c:pt idx="192" formatCode="0">
                  <c:v>#N/A</c:v>
                </c:pt>
                <c:pt idx="193" formatCode="0">
                  <c:v>#N/A</c:v>
                </c:pt>
                <c:pt idx="194" formatCode="0">
                  <c:v>#N/A</c:v>
                </c:pt>
                <c:pt idx="195" formatCode="0">
                  <c:v>#N/A</c:v>
                </c:pt>
                <c:pt idx="196" formatCode="0">
                  <c:v>#N/A</c:v>
                </c:pt>
                <c:pt idx="197" formatCode="0">
                  <c:v>#N/A</c:v>
                </c:pt>
                <c:pt idx="198" formatCode="0">
                  <c:v>#N/A</c:v>
                </c:pt>
                <c:pt idx="199" formatCode="0">
                  <c:v>#N/A</c:v>
                </c:pt>
                <c:pt idx="200" formatCode="0">
                  <c:v>#N/A</c:v>
                </c:pt>
                <c:pt idx="201" formatCode="0">
                  <c:v>#N/A</c:v>
                </c:pt>
                <c:pt idx="202" formatCode="0">
                  <c:v>251.91</c:v>
                </c:pt>
                <c:pt idx="203" formatCode="0">
                  <c:v>252.65909090909091</c:v>
                </c:pt>
                <c:pt idx="204" formatCode="0">
                  <c:v>250.25</c:v>
                </c:pt>
                <c:pt idx="205" formatCode="0">
                  <c:v>244.32</c:v>
                </c:pt>
                <c:pt idx="206" formatCode="0">
                  <c:v>266.33333333333331</c:v>
                </c:pt>
                <c:pt idx="207" formatCode="0">
                  <c:v>281.91666666666669</c:v>
                </c:pt>
                <c:pt idx="208" formatCode="0">
                  <c:v>284.86296296296297</c:v>
                </c:pt>
                <c:pt idx="209" formatCode="0">
                  <c:v>296.84210526315792</c:v>
                </c:pt>
                <c:pt idx="210" formatCode="0">
                  <c:v>305.18237547892716</c:v>
                </c:pt>
                <c:pt idx="211" formatCode="0">
                  <c:v>298.37102382011915</c:v>
                </c:pt>
                <c:pt idx="212" formatCode="0">
                  <c:v>293.99786457200645</c:v>
                </c:pt>
                <c:pt idx="213" formatCode="0">
                  <c:v>285.27258693865008</c:v>
                </c:pt>
                <c:pt idx="214" formatCode="0">
                  <c:v>273.99011345153804</c:v>
                </c:pt>
                <c:pt idx="215" formatCode="0">
                  <c:v>261.11240310077523</c:v>
                </c:pt>
                <c:pt idx="216" formatCode="0">
                  <c:v>262.13043478260869</c:v>
                </c:pt>
                <c:pt idx="217" formatCode="0">
                  <c:v>268.30769230769232</c:v>
                </c:pt>
                <c:pt idx="218" formatCode="0">
                  <c:v>279.95</c:v>
                </c:pt>
                <c:pt idx="219" formatCode="0">
                  <c:v>282.04000000000002</c:v>
                </c:pt>
                <c:pt idx="220" formatCode="0">
                  <c:v>280.85000000000002</c:v>
                </c:pt>
                <c:pt idx="221" formatCode="0">
                  <c:v>276.3</c:v>
                </c:pt>
                <c:pt idx="222" formatCode="0">
                  <c:v>272.32</c:v>
                </c:pt>
                <c:pt idx="223" formatCode="0">
                  <c:v>264.85000000000002</c:v>
                </c:pt>
                <c:pt idx="224" formatCode="0">
                  <c:v>256.6875</c:v>
                </c:pt>
                <c:pt idx="225" formatCode="0">
                  <c:v>246.41666666666666</c:v>
                </c:pt>
                <c:pt idx="226" formatCode="0">
                  <c:v>247.15</c:v>
                </c:pt>
                <c:pt idx="227" formatCode="0">
                  <c:v>253.4</c:v>
                </c:pt>
                <c:pt idx="228" formatCode="0">
                  <c:v>#N/A</c:v>
                </c:pt>
                <c:pt idx="229" formatCode="0">
                  <c:v>#N/A</c:v>
                </c:pt>
                <c:pt idx="230" formatCode="0">
                  <c:v>232.16802815131331</c:v>
                </c:pt>
                <c:pt idx="231" formatCode="0">
                  <c:v>244.14814814814815</c:v>
                </c:pt>
                <c:pt idx="232" formatCode="0">
                  <c:v>259.66666666666669</c:v>
                </c:pt>
                <c:pt idx="233" formatCode="0">
                  <c:v>258.60714285714283</c:v>
                </c:pt>
                <c:pt idx="234" formatCode="0">
                  <c:v>250.625</c:v>
                </c:pt>
                <c:pt idx="235" formatCode="0">
                  <c:v>253.8</c:v>
                </c:pt>
                <c:pt idx="236" formatCode="0">
                  <c:v>261.91304347826087</c:v>
                </c:pt>
                <c:pt idx="237" formatCode="0">
                  <c:v>286.5</c:v>
                </c:pt>
                <c:pt idx="238" formatCode="0">
                  <c:v>316.625</c:v>
                </c:pt>
                <c:pt idx="239" formatCode="0">
                  <c:v>318.33333333333331</c:v>
                </c:pt>
                <c:pt idx="240" formatCode="0">
                  <c:v>#N/A</c:v>
                </c:pt>
                <c:pt idx="241" formatCode="0">
                  <c:v>#N/A</c:v>
                </c:pt>
                <c:pt idx="242" formatCode="0">
                  <c:v>#N/A</c:v>
                </c:pt>
                <c:pt idx="243" formatCode="0">
                  <c:v>#N/A</c:v>
                </c:pt>
                <c:pt idx="244" formatCode="0">
                  <c:v>#N/A</c:v>
                </c:pt>
                <c:pt idx="245" formatCode="0">
                  <c:v>#N/A</c:v>
                </c:pt>
                <c:pt idx="246" formatCode="0">
                  <c:v>678.28571428571433</c:v>
                </c:pt>
                <c:pt idx="247" formatCode="0">
                  <c:v>727.9375</c:v>
                </c:pt>
                <c:pt idx="248" formatCode="0">
                  <c:v>#N/A</c:v>
                </c:pt>
                <c:pt idx="249" formatCode="0">
                  <c:v>757.625</c:v>
                </c:pt>
                <c:pt idx="250" formatCode="0">
                  <c:v>723.875</c:v>
                </c:pt>
                <c:pt idx="251" formatCode="0">
                  <c:v>910.71428571428567</c:v>
                </c:pt>
                <c:pt idx="252" formatCode="0">
                  <c:v>894.57894736842104</c:v>
                </c:pt>
                <c:pt idx="253" formatCode="0">
                  <c:v>783.31818181818187</c:v>
                </c:pt>
                <c:pt idx="254" formatCode="0">
                  <c:v>742.33333333333337</c:v>
                </c:pt>
                <c:pt idx="255" formatCode="0">
                  <c:v>745.75</c:v>
                </c:pt>
                <c:pt idx="256" formatCode="0">
                  <c:v>776.25</c:v>
                </c:pt>
                <c:pt idx="257" formatCode="0">
                  <c:v>863.91304347826087</c:v>
                </c:pt>
                <c:pt idx="258" formatCode="0">
                  <c:v>841.04166666666663</c:v>
                </c:pt>
                <c:pt idx="259" formatCode="0">
                  <c:v>788.33333333333337</c:v>
                </c:pt>
                <c:pt idx="260" formatCode="0">
                  <c:v>725.27777777777783</c:v>
                </c:pt>
                <c:pt idx="261" formatCode="0">
                  <c:v>581.95652173913038</c:v>
                </c:pt>
                <c:pt idx="262" formatCode="0">
                  <c:v>520.75</c:v>
                </c:pt>
                <c:pt idx="263" formatCode="0">
                  <c:v>468.7037037037037</c:v>
                </c:pt>
                <c:pt idx="264" formatCode="0">
                  <c:v>427.42857142857144</c:v>
                </c:pt>
                <c:pt idx="265" formatCode="0">
                  <c:v>395.91304347826087</c:v>
                </c:pt>
                <c:pt idx="266" formatCode="0">
                  <c:v>351.44444444444446</c:v>
                </c:pt>
                <c:pt idx="267" formatCode="0">
                  <c:v>397.05263157894734</c:v>
                </c:pt>
                <c:pt idx="268" formatCode="0">
                  <c:v>417.04545454545456</c:v>
                </c:pt>
                <c:pt idx="269" formatCode="0">
                  <c:v>408.1</c:v>
                </c:pt>
                <c:pt idx="270" formatCode="0">
                  <c:v>412.35</c:v>
                </c:pt>
                <c:pt idx="271" formatCode="0">
                  <c:v>390.96153846153845</c:v>
                </c:pt>
                <c:pt idx="272" formatCode="0">
                  <c:v>361.64705882352939</c:v>
                </c:pt>
                <c:pt idx="273" formatCode="0">
                  <c:v>357.24</c:v>
                </c:pt>
                <c:pt idx="274" formatCode="0">
                  <c:v>364.875</c:v>
                </c:pt>
                <c:pt idx="275" formatCode="0">
                  <c:v>364.625</c:v>
                </c:pt>
                <c:pt idx="276" formatCode="0">
                  <c:v>357.875</c:v>
                </c:pt>
                <c:pt idx="277" formatCode="0">
                  <c:v>342.8</c:v>
                </c:pt>
                <c:pt idx="278" formatCode="0">
                  <c:v>349.75</c:v>
                </c:pt>
                <c:pt idx="279" formatCode="0">
                  <c:v>359.25</c:v>
                </c:pt>
                <c:pt idx="280" formatCode="0">
                  <c:v>350</c:v>
                </c:pt>
                <c:pt idx="281" formatCode="0">
                  <c:v>350</c:v>
                </c:pt>
                <c:pt idx="282" formatCode="0">
                  <c:v>368.88888888888891</c:v>
                </c:pt>
                <c:pt idx="283" formatCode="0">
                  <c:v>368.5</c:v>
                </c:pt>
                <c:pt idx="284" formatCode="0">
                  <c:v>367.14285714285717</c:v>
                </c:pt>
                <c:pt idx="285" formatCode="0">
                  <c:v>409.31578947368422</c:v>
                </c:pt>
                <c:pt idx="286" formatCode="0">
                  <c:v>436.7</c:v>
                </c:pt>
                <c:pt idx="287" formatCode="0">
                  <c:v>432.36842105263156</c:v>
                </c:pt>
                <c:pt idx="288" formatCode="0">
                  <c:v>429.84399999999999</c:v>
                </c:pt>
                <c:pt idx="289" formatCode="0">
                  <c:v>397.40625000000006</c:v>
                </c:pt>
                <c:pt idx="290" formatCode="0">
                  <c:v>#N/A</c:v>
                </c:pt>
                <c:pt idx="291" formatCode="0">
                  <c:v>460.13333333333333</c:v>
                </c:pt>
                <c:pt idx="292" formatCode="0">
                  <c:v>453.4</c:v>
                </c:pt>
                <c:pt idx="293" formatCode="0">
                  <c:v>420.69899999999996</c:v>
                </c:pt>
                <c:pt idx="294" formatCode="0">
                  <c:v>416.75</c:v>
                </c:pt>
                <c:pt idx="295" formatCode="0">
                  <c:v>439.19</c:v>
                </c:pt>
                <c:pt idx="296" formatCode="0">
                  <c:v>423.67352941176472</c:v>
                </c:pt>
                <c:pt idx="297" formatCode="0">
                  <c:v>426.84187500000002</c:v>
                </c:pt>
                <c:pt idx="298" formatCode="0">
                  <c:v>454.9133333333333</c:v>
                </c:pt>
              </c:numCache>
            </c:numRef>
          </c:val>
          <c:smooth val="0"/>
          <c:extLst>
            <c:ext xmlns:c16="http://schemas.microsoft.com/office/drawing/2014/chart" uri="{C3380CC4-5D6E-409C-BE32-E72D297353CC}">
              <c16:uniqueId val="{00000001-486C-45AC-9922-1FD93ABD0020}"/>
            </c:ext>
          </c:extLst>
        </c:ser>
        <c:dLbls>
          <c:showLegendKey val="0"/>
          <c:showVal val="0"/>
          <c:showCatName val="0"/>
          <c:showSerName val="0"/>
          <c:showPercent val="0"/>
          <c:showBubbleSize val="0"/>
        </c:dLbls>
        <c:smooth val="0"/>
        <c:axId val="240606760"/>
        <c:axId val="240606368"/>
      </c:lineChart>
      <c:dateAx>
        <c:axId val="240606760"/>
        <c:scaling>
          <c:orientation val="minMax"/>
          <c:min val="43160"/>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200" b="0" i="0" u="none" strike="noStrike" kern="1200" baseline="0">
                <a:solidFill>
                  <a:srgbClr val="575756"/>
                </a:solidFill>
                <a:latin typeface="+mn-lt"/>
                <a:ea typeface="+mn-ea"/>
                <a:cs typeface="+mn-cs"/>
              </a:defRPr>
            </a:pPr>
            <a:endParaRPr lang="en-US"/>
          </a:p>
        </c:txPr>
        <c:crossAx val="240606368"/>
        <c:crosses val="autoZero"/>
        <c:auto val="0"/>
        <c:lblOffset val="100"/>
        <c:baseTimeUnit val="months"/>
        <c:majorUnit val="6"/>
        <c:majorTimeUnit val="months"/>
      </c:dateAx>
      <c:valAx>
        <c:axId val="24060636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4135359744990894E-2"/>
              <c:y val="0.17882121931160405"/>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crossAx val="240606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200" b="0" i="0" u="none" strike="noStrike" kern="1200" baseline="0">
          <a:solidFill>
            <a:srgbClr val="595959"/>
          </a:solidFill>
          <a:latin typeface="+mn-lt"/>
          <a:ea typeface="+mn-ea"/>
          <a:cs typeface="+mn-cs"/>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Polysulphate - UK produced</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0746422258045528"/>
          <c:y val="0.19411099769703818"/>
          <c:w val="0.86877721088435378"/>
          <c:h val="0.53362062347881978"/>
        </c:manualLayout>
      </c:layout>
      <c:lineChart>
        <c:grouping val="standard"/>
        <c:varyColors val="0"/>
        <c:ser>
          <c:idx val="1"/>
          <c:order val="0"/>
          <c:tx>
            <c:v>AHDB</c:v>
          </c:tx>
          <c:spPr>
            <a:ln w="28575" cap="rnd">
              <a:solidFill>
                <a:srgbClr val="0090D4"/>
              </a:solidFill>
              <a:round/>
            </a:ln>
            <a:effectLst/>
          </c:spPr>
          <c:marker>
            <c:symbol val="none"/>
          </c:marker>
          <c:cat>
            <c:numRef>
              <c:f>'Historic Data'!$B$277:$B$2940</c:f>
              <c:numCache>
                <c:formatCode>m/d/yyyy</c:formatCode>
                <c:ptCount val="266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f>'Historic Data'!$Z$277:$Z$2940</c:f>
              <c:numCache>
                <c:formatCode>0</c:formatCode>
                <c:ptCount val="2664"/>
                <c:pt idx="0">
                  <c:v>211</c:v>
                </c:pt>
                <c:pt idx="1">
                  <c:v>206.91666666666666</c:v>
                </c:pt>
                <c:pt idx="2">
                  <c:v>206.83333333333334</c:v>
                </c:pt>
                <c:pt idx="3">
                  <c:v>208.66666666666666</c:v>
                </c:pt>
                <c:pt idx="4">
                  <c:v>204.06666666666666</c:v>
                </c:pt>
                <c:pt idx="5">
                  <c:v>196.35</c:v>
                </c:pt>
                <c:pt idx="6">
                  <c:v>194</c:v>
                </c:pt>
                <c:pt idx="7">
                  <c:v>193.33333333333334</c:v>
                </c:pt>
                <c:pt idx="8">
                  <c:v>192.5</c:v>
                </c:pt>
                <c:pt idx="9">
                  <c:v>200.1</c:v>
                </c:pt>
                <c:pt idx="10">
                  <c:v>200.33333333333334</c:v>
                </c:pt>
                <c:pt idx="11">
                  <c:v>204.21052631578948</c:v>
                </c:pt>
                <c:pt idx="12">
                  <c:v>219.95833333333334</c:v>
                </c:pt>
                <c:pt idx="13">
                  <c:v>232.95</c:v>
                </c:pt>
                <c:pt idx="14">
                  <c:v>246.25</c:v>
                </c:pt>
                <c:pt idx="15">
                  <c:v>256.69199999999995</c:v>
                </c:pt>
                <c:pt idx="16">
                  <c:v>248.03750000000002</c:v>
                </c:pt>
                <c:pt idx="17">
                  <c:v>221.81818181818181</c:v>
                </c:pt>
                <c:pt idx="18">
                  <c:v>232.5</c:v>
                </c:pt>
                <c:pt idx="19">
                  <c:v>235.5</c:v>
                </c:pt>
                <c:pt idx="20">
                  <c:v>236.536</c:v>
                </c:pt>
                <c:pt idx="21">
                  <c:v>240</c:v>
                </c:pt>
                <c:pt idx="22">
                  <c:v>237.47944444444445</c:v>
                </c:pt>
                <c:pt idx="23">
                  <c:v>236.1311111111111</c:v>
                </c:pt>
                <c:pt idx="24">
                  <c:v>234.57388888888889</c:v>
                </c:pt>
                <c:pt idx="25">
                  <c:v>246.14000000000001</c:v>
                </c:pt>
                <c:pt idx="26">
                  <c:v>261.393125</c:v>
                </c:pt>
              </c:numCache>
            </c:numRef>
          </c:val>
          <c:smooth val="0"/>
          <c:extLst>
            <c:ext xmlns:c16="http://schemas.microsoft.com/office/drawing/2014/chart" uri="{C3380CC4-5D6E-409C-BE32-E72D297353CC}">
              <c16:uniqueId val="{00000001-CCE4-41A7-99BB-E0C98BBAAEB0}"/>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months"/>
        <c:majorUnit val="1"/>
        <c:majorTimeUnit val="months"/>
      </c:dateAx>
      <c:valAx>
        <c:axId val="1422122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0142901234567901E-2"/>
              <c:y val="0.179867592592592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rgbClr val="575756"/>
                </a:solidFill>
                <a:latin typeface="+mn-lt"/>
                <a:ea typeface="+mn-ea"/>
                <a:cs typeface="+mn-cs"/>
              </a:defRPr>
            </a:pPr>
            <a:r>
              <a:rPr lang="en-US" sz="1400" b="1">
                <a:solidFill>
                  <a:srgbClr val="575756"/>
                </a:solidFill>
              </a:rPr>
              <a:t>Ammonium Nitrate – UK produced (34.5% N)</a:t>
            </a:r>
          </a:p>
        </c:rich>
      </c:tx>
      <c:layout>
        <c:manualLayout>
          <c:xMode val="edge"/>
          <c:yMode val="edge"/>
          <c:x val="0.20472546296296296"/>
          <c:y val="2.846481481481481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5318741096498326"/>
          <c:y val="0.17860918419568247"/>
          <c:w val="0.82305400102853332"/>
          <c:h val="0.5692837851467506"/>
        </c:manualLayout>
      </c:layout>
      <c:lineChart>
        <c:grouping val="standard"/>
        <c:varyColors val="0"/>
        <c:ser>
          <c:idx val="0"/>
          <c:order val="0"/>
          <c:tx>
            <c:v>Farm Brief</c:v>
          </c:tx>
          <c:spPr>
            <a:ln w="28575" cap="rnd">
              <a:solidFill>
                <a:srgbClr val="1F4350"/>
              </a:solidFill>
              <a:round/>
            </a:ln>
            <a:effectLst/>
          </c:spPr>
          <c:marker>
            <c:symbol val="none"/>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pt idx="299">
                  <c:v>46082</c:v>
                </c:pt>
              </c:numCache>
            </c:numRef>
          </c:cat>
          <c:val>
            <c:numRef>
              <c:f>'Historic Data'!$J$4:$J$2940</c:f>
              <c:numCache>
                <c:formatCode>General</c:formatCode>
                <c:ptCount val="2937"/>
                <c:pt idx="0">
                  <c:v>119</c:v>
                </c:pt>
                <c:pt idx="1">
                  <c:v>114.5</c:v>
                </c:pt>
                <c:pt idx="10">
                  <c:v>105</c:v>
                </c:pt>
                <c:pt idx="11">
                  <c:v>104</c:v>
                </c:pt>
                <c:pt idx="12">
                  <c:v>103.5</c:v>
                </c:pt>
                <c:pt idx="13">
                  <c:v>103</c:v>
                </c:pt>
                <c:pt idx="14">
                  <c:v>103</c:v>
                </c:pt>
                <c:pt idx="22">
                  <c:v>108.5</c:v>
                </c:pt>
                <c:pt idx="23">
                  <c:v>114</c:v>
                </c:pt>
                <c:pt idx="24">
                  <c:v>113</c:v>
                </c:pt>
                <c:pt idx="25">
                  <c:v>115.5</c:v>
                </c:pt>
                <c:pt idx="26">
                  <c:v>110.5</c:v>
                </c:pt>
                <c:pt idx="27">
                  <c:v>104</c:v>
                </c:pt>
                <c:pt idx="28">
                  <c:v>108.5</c:v>
                </c:pt>
                <c:pt idx="29">
                  <c:v>117.5</c:v>
                </c:pt>
                <c:pt idx="30">
                  <c:v>117.5</c:v>
                </c:pt>
                <c:pt idx="31">
                  <c:v>123</c:v>
                </c:pt>
                <c:pt idx="32">
                  <c:v>126</c:v>
                </c:pt>
                <c:pt idx="33">
                  <c:v>127</c:v>
                </c:pt>
                <c:pt idx="34">
                  <c:v>128.5</c:v>
                </c:pt>
                <c:pt idx="35">
                  <c:v>129</c:v>
                </c:pt>
                <c:pt idx="36">
                  <c:v>128.5</c:v>
                </c:pt>
                <c:pt idx="37">
                  <c:v>118</c:v>
                </c:pt>
                <c:pt idx="38">
                  <c:v>119.5</c:v>
                </c:pt>
                <c:pt idx="39">
                  <c:v>118.5</c:v>
                </c:pt>
                <c:pt idx="40">
                  <c:v>130</c:v>
                </c:pt>
                <c:pt idx="41">
                  <c:v>134</c:v>
                </c:pt>
                <c:pt idx="42">
                  <c:v>143.5</c:v>
                </c:pt>
                <c:pt idx="43">
                  <c:v>143.5</c:v>
                </c:pt>
                <c:pt idx="44">
                  <c:v>146.5</c:v>
                </c:pt>
                <c:pt idx="45">
                  <c:v>151</c:v>
                </c:pt>
                <c:pt idx="46">
                  <c:v>152</c:v>
                </c:pt>
                <c:pt idx="47">
                  <c:v>152</c:v>
                </c:pt>
                <c:pt idx="48">
                  <c:v>152</c:v>
                </c:pt>
                <c:pt idx="49">
                  <c:v>149</c:v>
                </c:pt>
                <c:pt idx="50">
                  <c:v>146</c:v>
                </c:pt>
                <c:pt idx="51">
                  <c:v>141</c:v>
                </c:pt>
                <c:pt idx="52">
                  <c:v>144.5</c:v>
                </c:pt>
                <c:pt idx="53">
                  <c:v>147</c:v>
                </c:pt>
                <c:pt idx="54">
                  <c:v>150</c:v>
                </c:pt>
                <c:pt idx="55">
                  <c:v>152</c:v>
                </c:pt>
                <c:pt idx="56">
                  <c:v>160</c:v>
                </c:pt>
                <c:pt idx="57">
                  <c:v>170.5</c:v>
                </c:pt>
                <c:pt idx="58">
                  <c:v>174.5</c:v>
                </c:pt>
                <c:pt idx="59">
                  <c:v>171.5</c:v>
                </c:pt>
                <c:pt idx="60">
                  <c:v>168.5</c:v>
                </c:pt>
                <c:pt idx="61">
                  <c:v>167</c:v>
                </c:pt>
                <c:pt idx="63">
                  <c:v>156</c:v>
                </c:pt>
                <c:pt idx="64">
                  <c:v>156.5</c:v>
                </c:pt>
                <c:pt idx="65">
                  <c:v>156.5</c:v>
                </c:pt>
                <c:pt idx="66">
                  <c:v>156</c:v>
                </c:pt>
                <c:pt idx="67">
                  <c:v>156</c:v>
                </c:pt>
                <c:pt idx="68">
                  <c:v>156.5</c:v>
                </c:pt>
                <c:pt idx="69">
                  <c:v>156.5</c:v>
                </c:pt>
                <c:pt idx="70">
                  <c:v>156.5</c:v>
                </c:pt>
                <c:pt idx="71">
                  <c:v>154</c:v>
                </c:pt>
                <c:pt idx="72">
                  <c:v>157.5</c:v>
                </c:pt>
                <c:pt idx="73">
                  <c:v>158.5</c:v>
                </c:pt>
                <c:pt idx="74">
                  <c:v>151.5</c:v>
                </c:pt>
                <c:pt idx="75">
                  <c:v>155</c:v>
                </c:pt>
                <c:pt idx="76">
                  <c:v>160</c:v>
                </c:pt>
                <c:pt idx="77">
                  <c:v>161</c:v>
                </c:pt>
                <c:pt idx="78">
                  <c:v>166</c:v>
                </c:pt>
                <c:pt idx="79">
                  <c:v>180</c:v>
                </c:pt>
                <c:pt idx="80">
                  <c:v>255</c:v>
                </c:pt>
                <c:pt idx="81">
                  <c:v>262.5</c:v>
                </c:pt>
                <c:pt idx="82">
                  <c:v>285</c:v>
                </c:pt>
                <c:pt idx="83">
                  <c:v>287</c:v>
                </c:pt>
                <c:pt idx="84">
                  <c:v>293.5</c:v>
                </c:pt>
                <c:pt idx="85">
                  <c:v>331.5</c:v>
                </c:pt>
                <c:pt idx="86">
                  <c:v>337.5</c:v>
                </c:pt>
                <c:pt idx="87">
                  <c:v>361</c:v>
                </c:pt>
                <c:pt idx="88">
                  <c:v>371</c:v>
                </c:pt>
                <c:pt idx="89">
                  <c:v>376</c:v>
                </c:pt>
                <c:pt idx="90">
                  <c:v>376</c:v>
                </c:pt>
                <c:pt idx="91">
                  <c:v>381</c:v>
                </c:pt>
                <c:pt idx="92">
                  <c:v>381</c:v>
                </c:pt>
                <c:pt idx="93">
                  <c:v>381</c:v>
                </c:pt>
                <c:pt idx="94">
                  <c:v>321.5</c:v>
                </c:pt>
                <c:pt idx="95">
                  <c:v>263.5</c:v>
                </c:pt>
                <c:pt idx="96">
                  <c:v>263.5</c:v>
                </c:pt>
                <c:pt idx="97">
                  <c:v>225</c:v>
                </c:pt>
                <c:pt idx="98">
                  <c:v>172.5</c:v>
                </c:pt>
                <c:pt idx="99">
                  <c:v>175</c:v>
                </c:pt>
                <c:pt idx="100">
                  <c:v>177</c:v>
                </c:pt>
                <c:pt idx="101">
                  <c:v>182</c:v>
                </c:pt>
                <c:pt idx="102">
                  <c:v>185.5</c:v>
                </c:pt>
                <c:pt idx="103">
                  <c:v>186</c:v>
                </c:pt>
                <c:pt idx="104">
                  <c:v>188</c:v>
                </c:pt>
                <c:pt idx="105">
                  <c:v>215</c:v>
                </c:pt>
                <c:pt idx="106">
                  <c:v>228.5</c:v>
                </c:pt>
                <c:pt idx="107">
                  <c:v>233.5</c:v>
                </c:pt>
                <c:pt idx="108">
                  <c:v>233.5</c:v>
                </c:pt>
                <c:pt idx="109">
                  <c:v>234</c:v>
                </c:pt>
                <c:pt idx="110">
                  <c:v>207.5</c:v>
                </c:pt>
                <c:pt idx="111">
                  <c:v>211.5</c:v>
                </c:pt>
                <c:pt idx="112">
                  <c:v>213.5</c:v>
                </c:pt>
                <c:pt idx="113">
                  <c:v>223</c:v>
                </c:pt>
                <c:pt idx="114">
                  <c:v>267</c:v>
                </c:pt>
                <c:pt idx="115">
                  <c:v>290.5</c:v>
                </c:pt>
                <c:pt idx="116">
                  <c:v>300.5</c:v>
                </c:pt>
                <c:pt idx="117">
                  <c:v>300.5</c:v>
                </c:pt>
                <c:pt idx="118">
                  <c:v>315.5</c:v>
                </c:pt>
                <c:pt idx="119">
                  <c:v>327.5</c:v>
                </c:pt>
                <c:pt idx="120">
                  <c:v>325.5</c:v>
                </c:pt>
                <c:pt idx="121">
                  <c:v>313.5</c:v>
                </c:pt>
                <c:pt idx="122">
                  <c:v>319</c:v>
                </c:pt>
                <c:pt idx="123">
                  <c:v>329</c:v>
                </c:pt>
                <c:pt idx="124">
                  <c:v>345</c:v>
                </c:pt>
                <c:pt idx="125">
                  <c:v>345</c:v>
                </c:pt>
                <c:pt idx="126">
                  <c:v>348.5</c:v>
                </c:pt>
                <c:pt idx="127">
                  <c:v>348.5</c:v>
                </c:pt>
                <c:pt idx="128">
                  <c:v>343.5</c:v>
                </c:pt>
                <c:pt idx="129">
                  <c:v>343.5</c:v>
                </c:pt>
                <c:pt idx="130">
                  <c:v>319</c:v>
                </c:pt>
                <c:pt idx="131">
                  <c:v>309</c:v>
                </c:pt>
                <c:pt idx="132">
                  <c:v>309</c:v>
                </c:pt>
                <c:pt idx="133">
                  <c:v>298.5</c:v>
                </c:pt>
                <c:pt idx="134">
                  <c:v>295</c:v>
                </c:pt>
                <c:pt idx="135">
                  <c:v>295</c:v>
                </c:pt>
                <c:pt idx="136">
                  <c:v>298</c:v>
                </c:pt>
                <c:pt idx="137">
                  <c:v>301</c:v>
                </c:pt>
                <c:pt idx="138">
                  <c:v>301</c:v>
                </c:pt>
                <c:pt idx="139">
                  <c:v>301</c:v>
                </c:pt>
                <c:pt idx="140">
                  <c:v>301</c:v>
                </c:pt>
                <c:pt idx="141">
                  <c:v>301</c:v>
                </c:pt>
                <c:pt idx="142">
                  <c:v>301</c:v>
                </c:pt>
                <c:pt idx="143">
                  <c:v>305</c:v>
                </c:pt>
                <c:pt idx="144">
                  <c:v>305</c:v>
                </c:pt>
                <c:pt idx="145">
                  <c:v>268</c:v>
                </c:pt>
                <c:pt idx="146">
                  <c:v>271</c:v>
                </c:pt>
                <c:pt idx="147">
                  <c:v>271</c:v>
                </c:pt>
                <c:pt idx="148">
                  <c:v>271</c:v>
                </c:pt>
                <c:pt idx="149">
                  <c:v>271</c:v>
                </c:pt>
                <c:pt idx="150">
                  <c:v>248.5</c:v>
                </c:pt>
                <c:pt idx="151">
                  <c:v>253.5</c:v>
                </c:pt>
                <c:pt idx="152">
                  <c:v>261.5</c:v>
                </c:pt>
                <c:pt idx="153">
                  <c:v>281.5</c:v>
                </c:pt>
                <c:pt idx="154">
                  <c:v>299</c:v>
                </c:pt>
                <c:pt idx="155">
                  <c:v>299</c:v>
                </c:pt>
                <c:pt idx="156">
                  <c:v>299</c:v>
                </c:pt>
                <c:pt idx="157">
                  <c:v>299</c:v>
                </c:pt>
                <c:pt idx="158">
                  <c:v>254</c:v>
                </c:pt>
                <c:pt idx="159">
                  <c:v>254</c:v>
                </c:pt>
                <c:pt idx="160">
                  <c:v>253.5</c:v>
                </c:pt>
                <c:pt idx="161">
                  <c:v>259.5</c:v>
                </c:pt>
                <c:pt idx="162">
                  <c:v>264.5</c:v>
                </c:pt>
                <c:pt idx="163">
                  <c:v>264.5</c:v>
                </c:pt>
                <c:pt idx="164">
                  <c:v>268.5</c:v>
                </c:pt>
                <c:pt idx="165">
                  <c:v>277.5</c:v>
                </c:pt>
                <c:pt idx="166">
                  <c:v>288</c:v>
                </c:pt>
                <c:pt idx="167">
                  <c:v>289</c:v>
                </c:pt>
                <c:pt idx="168">
                  <c:v>289</c:v>
                </c:pt>
                <c:pt idx="169">
                  <c:v>289</c:v>
                </c:pt>
                <c:pt idx="170">
                  <c:v>289</c:v>
                </c:pt>
                <c:pt idx="171">
                  <c:v>232.5</c:v>
                </c:pt>
                <c:pt idx="172">
                  <c:v>232.5</c:v>
                </c:pt>
                <c:pt idx="173">
                  <c:v>232.5</c:v>
                </c:pt>
                <c:pt idx="174">
                  <c:v>232.5</c:v>
                </c:pt>
                <c:pt idx="175">
                  <c:v>232.5</c:v>
                </c:pt>
                <c:pt idx="176">
                  <c:v>229</c:v>
                </c:pt>
                <c:pt idx="177">
                  <c:v>229</c:v>
                </c:pt>
                <c:pt idx="178">
                  <c:v>216</c:v>
                </c:pt>
                <c:pt idx="179">
                  <c:v>211.5</c:v>
                </c:pt>
                <c:pt idx="180">
                  <c:v>197.5</c:v>
                </c:pt>
                <c:pt idx="181">
                  <c:v>192</c:v>
                </c:pt>
                <c:pt idx="182">
                  <c:v>169.5</c:v>
                </c:pt>
                <c:pt idx="183">
                  <c:v>169.5</c:v>
                </c:pt>
                <c:pt idx="184">
                  <c:v>173</c:v>
                </c:pt>
                <c:pt idx="185">
                  <c:v>175.5</c:v>
                </c:pt>
                <c:pt idx="186">
                  <c:v>175</c:v>
                </c:pt>
                <c:pt idx="187">
                  <c:v>188.5</c:v>
                </c:pt>
                <c:pt idx="188">
                  <c:v>237.5</c:v>
                </c:pt>
                <c:pt idx="189">
                  <c:v>241.5</c:v>
                </c:pt>
              </c:numCache>
            </c:numRef>
          </c:val>
          <c:smooth val="0"/>
          <c:extLst>
            <c:ext xmlns:c16="http://schemas.microsoft.com/office/drawing/2014/chart" uri="{C3380CC4-5D6E-409C-BE32-E72D297353CC}">
              <c16:uniqueId val="{00000000-7CDC-47DD-99A0-24F6D9CFFDD1}"/>
            </c:ext>
          </c:extLst>
        </c:ser>
        <c:ser>
          <c:idx val="1"/>
          <c:order val="1"/>
          <c:tx>
            <c:v>AHDB</c:v>
          </c:tx>
          <c:spPr>
            <a:ln w="28575" cap="rnd">
              <a:solidFill>
                <a:srgbClr val="0090D4"/>
              </a:solidFill>
              <a:round/>
            </a:ln>
            <a:effectLst/>
          </c:spPr>
          <c:marker>
            <c:symbol val="circle"/>
            <c:size val="3"/>
            <c:spPr>
              <a:solidFill>
                <a:srgbClr val="0090D4"/>
              </a:solidFill>
              <a:ln w="9525">
                <a:noFill/>
              </a:ln>
              <a:effectLst/>
            </c:spPr>
          </c:marker>
          <c:dPt>
            <c:idx val="211"/>
            <c:marker>
              <c:symbol val="circle"/>
              <c:size val="3"/>
              <c:spPr>
                <a:solidFill>
                  <a:srgbClr val="0090D4"/>
                </a:solidFill>
                <a:ln w="9525">
                  <a:noFill/>
                </a:ln>
                <a:effectLst/>
              </c:spPr>
            </c:marker>
            <c:bubble3D val="0"/>
            <c:extLst>
              <c:ext xmlns:c16="http://schemas.microsoft.com/office/drawing/2014/chart" uri="{C3380CC4-5D6E-409C-BE32-E72D297353CC}">
                <c16:uniqueId val="{00000003-3809-451D-BAE9-624673315B35}"/>
              </c:ext>
            </c:extLst>
          </c:dPt>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pt idx="299">
                  <c:v>46082</c:v>
                </c:pt>
              </c:numCache>
            </c:numRef>
          </c:cat>
          <c:val>
            <c:numRef>
              <c:f>'Historic Data'!$K$4:$K$2940</c:f>
              <c:numCache>
                <c:formatCode>General</c:formatCode>
                <c:ptCount val="2937"/>
                <c:pt idx="189" formatCode="0">
                  <c:v>239.27272727272728</c:v>
                </c:pt>
                <c:pt idx="190" formatCode="0">
                  <c:v>248.5</c:v>
                </c:pt>
                <c:pt idx="191" formatCode="0">
                  <c:v>244.46666666666667</c:v>
                </c:pt>
                <c:pt idx="192" formatCode="0">
                  <c:v>237.66666666666666</c:v>
                </c:pt>
                <c:pt idx="193" formatCode="0">
                  <c:v>209.20833333333334</c:v>
                </c:pt>
                <c:pt idx="194" formatCode="0">
                  <c:v>186.07466666666667</c:v>
                </c:pt>
                <c:pt idx="195" formatCode="0">
                  <c:v>192.68304347826091</c:v>
                </c:pt>
                <c:pt idx="196" formatCode="0">
                  <c:v>198.02599999999998</c:v>
                </c:pt>
                <c:pt idx="197" formatCode="0">
                  <c:v>211.43772727272727</c:v>
                </c:pt>
                <c:pt idx="198" formatCode="0">
                  <c:v>224.10058823529411</c:v>
                </c:pt>
                <c:pt idx="199" formatCode="0">
                  <c:v>236.37074074074076</c:v>
                </c:pt>
                <c:pt idx="200" formatCode="0">
                  <c:v>246.08850000000001</c:v>
                </c:pt>
                <c:pt idx="201" formatCode="0">
                  <c:v>243.03039999999999</c:v>
                </c:pt>
                <c:pt idx="202" formatCode="0">
                  <c:v>242.74666666666667</c:v>
                </c:pt>
                <c:pt idx="203" formatCode="0">
                  <c:v>242.24166666666667</c:v>
                </c:pt>
                <c:pt idx="204" formatCode="0">
                  <c:v>240.0879166666667</c:v>
                </c:pt>
                <c:pt idx="205" formatCode="0">
                  <c:v>227.8</c:v>
                </c:pt>
                <c:pt idx="206" formatCode="0">
                  <c:v>226.55</c:v>
                </c:pt>
                <c:pt idx="207" formatCode="0">
                  <c:v>242.65</c:v>
                </c:pt>
                <c:pt idx="208" formatCode="0">
                  <c:v>259.62499999999994</c:v>
                </c:pt>
                <c:pt idx="209" formatCode="0">
                  <c:v>275.60000000000002</c:v>
                </c:pt>
                <c:pt idx="210" formatCode="0">
                  <c:v>283.31261704444807</c:v>
                </c:pt>
                <c:pt idx="211" formatCode="0">
                  <c:v>292.8844338549639</c:v>
                </c:pt>
                <c:pt idx="212" formatCode="0">
                  <c:v>291.90183936124527</c:v>
                </c:pt>
                <c:pt idx="213" formatCode="0">
                  <c:v>277.83147747371771</c:v>
                </c:pt>
                <c:pt idx="214" formatCode="0">
                  <c:v>278.08418753217819</c:v>
                </c:pt>
                <c:pt idx="215" formatCode="0">
                  <c:v>263.9378125030417</c:v>
                </c:pt>
                <c:pt idx="216" formatCode="0">
                  <c:v>263.36173034719951</c:v>
                </c:pt>
                <c:pt idx="217" formatCode="0">
                  <c:v>263.08560553265545</c:v>
                </c:pt>
                <c:pt idx="218" formatCode="0">
                  <c:v>258.10000000000002</c:v>
                </c:pt>
                <c:pt idx="219" formatCode="0">
                  <c:v>258.2</c:v>
                </c:pt>
                <c:pt idx="220" formatCode="0">
                  <c:v>257.8</c:v>
                </c:pt>
                <c:pt idx="221" formatCode="0">
                  <c:v>257.2</c:v>
                </c:pt>
                <c:pt idx="222" formatCode="0">
                  <c:v>258</c:v>
                </c:pt>
                <c:pt idx="223" formatCode="0">
                  <c:v>256.2</c:v>
                </c:pt>
                <c:pt idx="224" formatCode="0">
                  <c:v>255.9375</c:v>
                </c:pt>
                <c:pt idx="225" formatCode="0">
                  <c:v>234.29166666666666</c:v>
                </c:pt>
                <c:pt idx="226" formatCode="0">
                  <c:v>230.8</c:v>
                </c:pt>
                <c:pt idx="227" formatCode="0">
                  <c:v>233.6</c:v>
                </c:pt>
                <c:pt idx="228" formatCode="0">
                  <c:v>236.10669093976074</c:v>
                </c:pt>
                <c:pt idx="229" formatCode="0">
                  <c:v>225.65</c:v>
                </c:pt>
                <c:pt idx="230" formatCode="0">
                  <c:v>200.11276762033719</c:v>
                </c:pt>
                <c:pt idx="231" formatCode="0">
                  <c:v>207.34379310344829</c:v>
                </c:pt>
                <c:pt idx="232" formatCode="0">
                  <c:v>218.49041666666668</c:v>
                </c:pt>
                <c:pt idx="233" formatCode="0">
                  <c:v>225.22222222222223</c:v>
                </c:pt>
                <c:pt idx="234" formatCode="0">
                  <c:v>#N/A</c:v>
                </c:pt>
                <c:pt idx="235" formatCode="0">
                  <c:v>218.8</c:v>
                </c:pt>
                <c:pt idx="236" formatCode="0">
                  <c:v>227.72727272727272</c:v>
                </c:pt>
                <c:pt idx="237" formatCode="0">
                  <c:v>#N/A</c:v>
                </c:pt>
                <c:pt idx="238" formatCode="0">
                  <c:v>278.88416666666666</c:v>
                </c:pt>
                <c:pt idx="239" formatCode="0">
                  <c:v>283.26666666666665</c:v>
                </c:pt>
                <c:pt idx="240" formatCode="0">
                  <c:v>281.14999999999998</c:v>
                </c:pt>
                <c:pt idx="241" formatCode="0">
                  <c:v>284.20833333333331</c:v>
                </c:pt>
                <c:pt idx="242" formatCode="0">
                  <c:v>297.18333333333334</c:v>
                </c:pt>
                <c:pt idx="243" formatCode="0">
                  <c:v>326.08333333333331</c:v>
                </c:pt>
                <c:pt idx="244" formatCode="0">
                  <c:v>346</c:v>
                </c:pt>
                <c:pt idx="245" formatCode="0">
                  <c:v>#N/A</c:v>
                </c:pt>
                <c:pt idx="246" formatCode="0">
                  <c:v>#N/A</c:v>
                </c:pt>
                <c:pt idx="247" formatCode="0">
                  <c:v>616.1875</c:v>
                </c:pt>
                <c:pt idx="248" formatCode="0">
                  <c:v>#N/A</c:v>
                </c:pt>
                <c:pt idx="249" formatCode="0">
                  <c:v>645</c:v>
                </c:pt>
                <c:pt idx="250" formatCode="0">
                  <c:v>649.26666666666665</c:v>
                </c:pt>
                <c:pt idx="251" formatCode="0">
                  <c:v>838.75</c:v>
                </c:pt>
                <c:pt idx="252" formatCode="0">
                  <c:v>785.125</c:v>
                </c:pt>
                <c:pt idx="253" formatCode="0">
                  <c:v>715.72727272727275</c:v>
                </c:pt>
                <c:pt idx="254" formatCode="0">
                  <c:v>757.93103448275861</c:v>
                </c:pt>
                <c:pt idx="255" formatCode="0">
                  <c:v>840.9375</c:v>
                </c:pt>
                <c:pt idx="256" formatCode="0">
                  <c:v>#N/A</c:v>
                </c:pt>
                <c:pt idx="257" formatCode="0">
                  <c:v>#N/A</c:v>
                </c:pt>
                <c:pt idx="258" formatCode="0">
                  <c:v>#N/A</c:v>
                </c:pt>
                <c:pt idx="259" formatCode="0">
                  <c:v>#N/A</c:v>
                </c:pt>
                <c:pt idx="260" formatCode="0">
                  <c:v>#N/A</c:v>
                </c:pt>
                <c:pt idx="261" formatCode="0">
                  <c:v>700.4</c:v>
                </c:pt>
                <c:pt idx="262" formatCode="0">
                  <c:v>630.15789473684208</c:v>
                </c:pt>
                <c:pt idx="263" formatCode="0">
                  <c:v>464.5</c:v>
                </c:pt>
                <c:pt idx="264" formatCode="0">
                  <c:v>438.90909090909093</c:v>
                </c:pt>
                <c:pt idx="265" formatCode="0">
                  <c:v>389.95238095238096</c:v>
                </c:pt>
                <c:pt idx="266" formatCode="0">
                  <c:v>344.33333333333331</c:v>
                </c:pt>
                <c:pt idx="267" formatCode="0">
                  <c:v>353.1904761904762</c:v>
                </c:pt>
                <c:pt idx="268" formatCode="0">
                  <c:v>370.3</c:v>
                </c:pt>
                <c:pt idx="269" formatCode="0">
                  <c:v>#N/A</c:v>
                </c:pt>
                <c:pt idx="270" formatCode="0">
                  <c:v>#N/A</c:v>
                </c:pt>
                <c:pt idx="271" formatCode="0">
                  <c:v>384.33333333333331</c:v>
                </c:pt>
                <c:pt idx="272" formatCode="0">
                  <c:v>#N/A</c:v>
                </c:pt>
                <c:pt idx="273" formatCode="0">
                  <c:v>#N/A</c:v>
                </c:pt>
                <c:pt idx="274" formatCode="0">
                  <c:v>#N/A</c:v>
                </c:pt>
                <c:pt idx="275" formatCode="0">
                  <c:v>339.29411764705884</c:v>
                </c:pt>
                <c:pt idx="276" formatCode="0">
                  <c:v>336.60869565217394</c:v>
                </c:pt>
                <c:pt idx="277" formatCode="0">
                  <c:v>333</c:v>
                </c:pt>
                <c:pt idx="278" formatCode="0">
                  <c:v>333.4375</c:v>
                </c:pt>
                <c:pt idx="279" formatCode="0">
                  <c:v>337.6</c:v>
                </c:pt>
                <c:pt idx="280" formatCode="0">
                  <c:v>338.1</c:v>
                </c:pt>
                <c:pt idx="281" formatCode="0">
                  <c:v>336.23809523809524</c:v>
                </c:pt>
                <c:pt idx="282" formatCode="0">
                  <c:v>340.9375</c:v>
                </c:pt>
                <c:pt idx="283" formatCode="0">
                  <c:v>343.875</c:v>
                </c:pt>
                <c:pt idx="284" formatCode="0">
                  <c:v>#N/A</c:v>
                </c:pt>
                <c:pt idx="285" formatCode="0">
                  <c:v>355.71428571428572</c:v>
                </c:pt>
                <c:pt idx="286" formatCode="0">
                  <c:v>367.1875</c:v>
                </c:pt>
                <c:pt idx="287" formatCode="0">
                  <c:v>380</c:v>
                </c:pt>
                <c:pt idx="288" formatCode="0">
                  <c:v>383.0385</c:v>
                </c:pt>
                <c:pt idx="289" formatCode="0">
                  <c:v>379.67499999999995</c:v>
                </c:pt>
                <c:pt idx="290" formatCode="0">
                  <c:v>383.18181818181819</c:v>
                </c:pt>
                <c:pt idx="291" formatCode="0">
                  <c:v>390</c:v>
                </c:pt>
                <c:pt idx="292" formatCode="0">
                  <c:v>389</c:v>
                </c:pt>
                <c:pt idx="293" formatCode="0">
                  <c:v>393.07800000000009</c:v>
                </c:pt>
                <c:pt idx="294" formatCode="0">
                  <c:v>393.25</c:v>
                </c:pt>
                <c:pt idx="295" formatCode="0">
                  <c:v>405.4325</c:v>
                </c:pt>
                <c:pt idx="296" formatCode="0">
                  <c:v>405.85642857142858</c:v>
                </c:pt>
                <c:pt idx="297" formatCode="0">
                  <c:v>392.89749999999992</c:v>
                </c:pt>
                <c:pt idx="298" formatCode="0">
                  <c:v>402.41749999999996</c:v>
                </c:pt>
              </c:numCache>
            </c:numRef>
          </c:val>
          <c:smooth val="0"/>
          <c:extLst>
            <c:ext xmlns:c16="http://schemas.microsoft.com/office/drawing/2014/chart" uri="{C3380CC4-5D6E-409C-BE32-E72D297353CC}">
              <c16:uniqueId val="{00000001-7CDC-47DD-99A0-24F6D9CFFDD1}"/>
            </c:ext>
          </c:extLst>
        </c:ser>
        <c:dLbls>
          <c:showLegendKey val="0"/>
          <c:showVal val="0"/>
          <c:showCatName val="0"/>
          <c:showSerName val="0"/>
          <c:showPercent val="0"/>
          <c:showBubbleSize val="0"/>
        </c:dLbls>
        <c:smooth val="0"/>
        <c:axId val="240392448"/>
        <c:axId val="240392840"/>
      </c:lineChart>
      <c:dateAx>
        <c:axId val="240392448"/>
        <c:scaling>
          <c:orientation val="minMax"/>
          <c:min val="40969"/>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240392840"/>
        <c:crosses val="autoZero"/>
        <c:auto val="0"/>
        <c:lblOffset val="100"/>
        <c:baseTimeUnit val="months"/>
        <c:majorUnit val="6"/>
        <c:majorTimeUnit val="months"/>
      </c:dateAx>
      <c:valAx>
        <c:axId val="240392840"/>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t" anchorCtr="1"/>
              <a:lstStyle/>
              <a:p>
                <a:pPr>
                  <a:defRPr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7116975308641975E-2"/>
              <c:y val="0.16748935185185185"/>
            </c:manualLayout>
          </c:layout>
          <c:overlay val="0"/>
          <c:spPr>
            <a:noFill/>
            <a:ln>
              <a:noFill/>
            </a:ln>
            <a:effectLst/>
          </c:spPr>
          <c:txPr>
            <a:bodyPr rot="-5400000" spcFirstLastPara="1" vertOverflow="ellipsis" vert="horz" wrap="square" anchor="t" anchorCtr="1"/>
            <a:lstStyle/>
            <a:p>
              <a:pPr>
                <a:defRPr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392448"/>
        <c:crosses val="autoZero"/>
        <c:crossBetween val="between"/>
        <c:majorUnit val="100"/>
      </c:valAx>
      <c:spPr>
        <a:noFill/>
        <a:ln>
          <a:noFill/>
        </a:ln>
        <a:effectLst/>
      </c:spPr>
    </c:plotArea>
    <c:legend>
      <c:legendPos val="b"/>
      <c:layout>
        <c:manualLayout>
          <c:xMode val="edge"/>
          <c:yMode val="edge"/>
          <c:x val="0.32044254802101674"/>
          <c:y val="0.91164204706161445"/>
          <c:w val="0.35429244051659081"/>
          <c:h val="7.9087964525871121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rgbClr val="595959"/>
          </a:solidFill>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spc="0" baseline="0">
                <a:solidFill>
                  <a:srgbClr val="575756"/>
                </a:solidFill>
                <a:latin typeface="+mn-lt"/>
                <a:ea typeface="+mn-ea"/>
                <a:cs typeface="+mn-cs"/>
              </a:defRPr>
            </a:pPr>
            <a:r>
              <a:rPr lang="en-GB" sz="1400" b="1">
                <a:solidFill>
                  <a:srgbClr val="575756"/>
                </a:solidFill>
              </a:rPr>
              <a:t>Ammonium Nitrate – imported* (34.5% N)</a:t>
            </a:r>
          </a:p>
        </c:rich>
      </c:tx>
      <c:overlay val="0"/>
      <c:spPr>
        <a:noFill/>
        <a:ln>
          <a:noFill/>
        </a:ln>
        <a:effectLst/>
      </c:spPr>
      <c:txPr>
        <a:bodyPr rot="0" spcFirstLastPara="1" vertOverflow="ellipsis" vert="horz" wrap="square" anchor="ctr" anchorCtr="1"/>
        <a:lstStyle/>
        <a:p>
          <a:pPr>
            <a:defRPr lang="en-US"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5191974822974036"/>
          <c:y val="0.16686435124508522"/>
          <c:w val="0.83142669813794912"/>
          <c:h val="0.56045337360608971"/>
        </c:manualLayout>
      </c:layout>
      <c:lineChart>
        <c:grouping val="standard"/>
        <c:varyColors val="0"/>
        <c:ser>
          <c:idx val="6"/>
          <c:order val="0"/>
          <c:tx>
            <c:v>Farm Brief</c:v>
          </c:tx>
          <c:spPr>
            <a:ln w="28575" cap="rnd">
              <a:solidFill>
                <a:schemeClr val="accent1"/>
              </a:solidFill>
              <a:round/>
            </a:ln>
            <a:effectLst/>
          </c:spPr>
          <c:marker>
            <c:symbol val="none"/>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pt idx="299">
                  <c:v>46082</c:v>
                </c:pt>
              </c:numCache>
            </c:numRef>
          </c:cat>
          <c:val>
            <c:numRef>
              <c:f>'Historic Data'!$X$4:$X$2940</c:f>
              <c:numCache>
                <c:formatCode>General</c:formatCode>
                <c:ptCount val="2937"/>
                <c:pt idx="153">
                  <c:v>276.5</c:v>
                </c:pt>
                <c:pt idx="154">
                  <c:v>281.5</c:v>
                </c:pt>
                <c:pt idx="155">
                  <c:v>281.5</c:v>
                </c:pt>
                <c:pt idx="156">
                  <c:v>282</c:v>
                </c:pt>
                <c:pt idx="157">
                  <c:v>282</c:v>
                </c:pt>
                <c:pt idx="158">
                  <c:v>245</c:v>
                </c:pt>
                <c:pt idx="159">
                  <c:v>245</c:v>
                </c:pt>
                <c:pt idx="160">
                  <c:v>237.5</c:v>
                </c:pt>
                <c:pt idx="161">
                  <c:v>239</c:v>
                </c:pt>
                <c:pt idx="162">
                  <c:v>241.5</c:v>
                </c:pt>
                <c:pt idx="163">
                  <c:v>246.5</c:v>
                </c:pt>
                <c:pt idx="164">
                  <c:v>246.5</c:v>
                </c:pt>
                <c:pt idx="165">
                  <c:v>250.5</c:v>
                </c:pt>
                <c:pt idx="166">
                  <c:v>260.5</c:v>
                </c:pt>
                <c:pt idx="167">
                  <c:v>269</c:v>
                </c:pt>
                <c:pt idx="168">
                  <c:v>270</c:v>
                </c:pt>
                <c:pt idx="169">
                  <c:v>265.5</c:v>
                </c:pt>
                <c:pt idx="171">
                  <c:v>216.5</c:v>
                </c:pt>
                <c:pt idx="172">
                  <c:v>217</c:v>
                </c:pt>
                <c:pt idx="173">
                  <c:v>218</c:v>
                </c:pt>
                <c:pt idx="174">
                  <c:v>218.5</c:v>
                </c:pt>
                <c:pt idx="175">
                  <c:v>218.5</c:v>
                </c:pt>
                <c:pt idx="176">
                  <c:v>212</c:v>
                </c:pt>
                <c:pt idx="177">
                  <c:v>214.5</c:v>
                </c:pt>
                <c:pt idx="178">
                  <c:v>213.5</c:v>
                </c:pt>
                <c:pt idx="179">
                  <c:v>209.5</c:v>
                </c:pt>
                <c:pt idx="180">
                  <c:v>203</c:v>
                </c:pt>
                <c:pt idx="181">
                  <c:v>196.5</c:v>
                </c:pt>
                <c:pt idx="182">
                  <c:v>186.5</c:v>
                </c:pt>
                <c:pt idx="183">
                  <c:v>186.5</c:v>
                </c:pt>
                <c:pt idx="184">
                  <c:v>186.5</c:v>
                </c:pt>
                <c:pt idx="185">
                  <c:v>179</c:v>
                </c:pt>
              </c:numCache>
            </c:numRef>
          </c:val>
          <c:smooth val="0"/>
          <c:extLst>
            <c:ext xmlns:c16="http://schemas.microsoft.com/office/drawing/2014/chart" uri="{C3380CC4-5D6E-409C-BE32-E72D297353CC}">
              <c16:uniqueId val="{0000001A-F6A4-4550-B9C2-A0406C2F760C}"/>
            </c:ext>
          </c:extLst>
        </c:ser>
        <c:ser>
          <c:idx val="3"/>
          <c:order val="1"/>
          <c:tx>
            <c:strRef>
              <c:f>'Historic Data'!$Y$2</c:f>
              <c:strCache>
                <c:ptCount val="1"/>
                <c:pt idx="0">
                  <c:v>AHDB</c:v>
                </c:pt>
              </c:strCache>
            </c:strRef>
          </c:tx>
          <c:spPr>
            <a:ln w="28575" cap="rnd">
              <a:solidFill>
                <a:srgbClr val="0090D4"/>
              </a:solidFill>
              <a:round/>
            </a:ln>
            <a:effectLst/>
          </c:spPr>
          <c:marker>
            <c:symbol val="none"/>
          </c:marker>
          <c:cat>
            <c:numRef>
              <c:f>'Historic Data'!$B$4:$B$2940</c:f>
              <c:numCache>
                <c:formatCode>m/d/yyyy</c:formatCode>
                <c:ptCount val="2937"/>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pt idx="219">
                  <c:v>43647</c:v>
                </c:pt>
                <c:pt idx="220">
                  <c:v>43678</c:v>
                </c:pt>
                <c:pt idx="221">
                  <c:v>43709</c:v>
                </c:pt>
                <c:pt idx="222">
                  <c:v>43739</c:v>
                </c:pt>
                <c:pt idx="223">
                  <c:v>43770</c:v>
                </c:pt>
                <c:pt idx="224">
                  <c:v>43800</c:v>
                </c:pt>
                <c:pt idx="225">
                  <c:v>43831</c:v>
                </c:pt>
                <c:pt idx="226">
                  <c:v>43862</c:v>
                </c:pt>
                <c:pt idx="227">
                  <c:v>43891</c:v>
                </c:pt>
                <c:pt idx="228">
                  <c:v>43922</c:v>
                </c:pt>
                <c:pt idx="229">
                  <c:v>43952</c:v>
                </c:pt>
                <c:pt idx="230">
                  <c:v>43983</c:v>
                </c:pt>
                <c:pt idx="231">
                  <c:v>44013</c:v>
                </c:pt>
                <c:pt idx="232">
                  <c:v>44044</c:v>
                </c:pt>
                <c:pt idx="233">
                  <c:v>44075</c:v>
                </c:pt>
                <c:pt idx="234">
                  <c:v>44105</c:v>
                </c:pt>
                <c:pt idx="235">
                  <c:v>44136</c:v>
                </c:pt>
                <c:pt idx="236">
                  <c:v>44166</c:v>
                </c:pt>
                <c:pt idx="237">
                  <c:v>44197</c:v>
                </c:pt>
                <c:pt idx="238">
                  <c:v>44228</c:v>
                </c:pt>
                <c:pt idx="239">
                  <c:v>44256</c:v>
                </c:pt>
                <c:pt idx="240">
                  <c:v>44287</c:v>
                </c:pt>
                <c:pt idx="241">
                  <c:v>44317</c:v>
                </c:pt>
                <c:pt idx="242">
                  <c:v>44348</c:v>
                </c:pt>
                <c:pt idx="243">
                  <c:v>44378</c:v>
                </c:pt>
                <c:pt idx="244">
                  <c:v>44409</c:v>
                </c:pt>
                <c:pt idx="245">
                  <c:v>44440</c:v>
                </c:pt>
                <c:pt idx="246">
                  <c:v>44470</c:v>
                </c:pt>
                <c:pt idx="247">
                  <c:v>44501</c:v>
                </c:pt>
                <c:pt idx="248">
                  <c:v>44531</c:v>
                </c:pt>
                <c:pt idx="249">
                  <c:v>44562</c:v>
                </c:pt>
                <c:pt idx="250">
                  <c:v>44593</c:v>
                </c:pt>
                <c:pt idx="251">
                  <c:v>44621</c:v>
                </c:pt>
                <c:pt idx="252">
                  <c:v>44652</c:v>
                </c:pt>
                <c:pt idx="253">
                  <c:v>44682</c:v>
                </c:pt>
                <c:pt idx="254">
                  <c:v>44713</c:v>
                </c:pt>
                <c:pt idx="255">
                  <c:v>44743</c:v>
                </c:pt>
                <c:pt idx="256">
                  <c:v>44774</c:v>
                </c:pt>
                <c:pt idx="257">
                  <c:v>44805</c:v>
                </c:pt>
                <c:pt idx="258">
                  <c:v>44835</c:v>
                </c:pt>
                <c:pt idx="259">
                  <c:v>44866</c:v>
                </c:pt>
                <c:pt idx="260">
                  <c:v>44896</c:v>
                </c:pt>
                <c:pt idx="261">
                  <c:v>44927</c:v>
                </c:pt>
                <c:pt idx="262">
                  <c:v>44958</c:v>
                </c:pt>
                <c:pt idx="263">
                  <c:v>44986</c:v>
                </c:pt>
                <c:pt idx="264">
                  <c:v>45017</c:v>
                </c:pt>
                <c:pt idx="265">
                  <c:v>45047</c:v>
                </c:pt>
                <c:pt idx="266">
                  <c:v>45078</c:v>
                </c:pt>
                <c:pt idx="267">
                  <c:v>45108</c:v>
                </c:pt>
                <c:pt idx="268">
                  <c:v>45139</c:v>
                </c:pt>
                <c:pt idx="269">
                  <c:v>45170</c:v>
                </c:pt>
                <c:pt idx="270">
                  <c:v>45200</c:v>
                </c:pt>
                <c:pt idx="271">
                  <c:v>45231</c:v>
                </c:pt>
                <c:pt idx="272">
                  <c:v>45261</c:v>
                </c:pt>
                <c:pt idx="273">
                  <c:v>45292</c:v>
                </c:pt>
                <c:pt idx="274">
                  <c:v>45323</c:v>
                </c:pt>
                <c:pt idx="275">
                  <c:v>45352</c:v>
                </c:pt>
                <c:pt idx="276">
                  <c:v>45383</c:v>
                </c:pt>
                <c:pt idx="277">
                  <c:v>45413</c:v>
                </c:pt>
                <c:pt idx="278">
                  <c:v>45444</c:v>
                </c:pt>
                <c:pt idx="279">
                  <c:v>45474</c:v>
                </c:pt>
                <c:pt idx="280">
                  <c:v>45505</c:v>
                </c:pt>
                <c:pt idx="281">
                  <c:v>45536</c:v>
                </c:pt>
                <c:pt idx="282">
                  <c:v>45566</c:v>
                </c:pt>
                <c:pt idx="283">
                  <c:v>45597</c:v>
                </c:pt>
                <c:pt idx="284">
                  <c:v>45627</c:v>
                </c:pt>
                <c:pt idx="285">
                  <c:v>45658</c:v>
                </c:pt>
                <c:pt idx="286">
                  <c:v>45689</c:v>
                </c:pt>
                <c:pt idx="287">
                  <c:v>45717</c:v>
                </c:pt>
                <c:pt idx="288">
                  <c:v>45748</c:v>
                </c:pt>
                <c:pt idx="289">
                  <c:v>45778</c:v>
                </c:pt>
                <c:pt idx="290">
                  <c:v>45809</c:v>
                </c:pt>
                <c:pt idx="291">
                  <c:v>45839</c:v>
                </c:pt>
                <c:pt idx="292">
                  <c:v>45870</c:v>
                </c:pt>
                <c:pt idx="293">
                  <c:v>45901</c:v>
                </c:pt>
                <c:pt idx="294">
                  <c:v>45931</c:v>
                </c:pt>
                <c:pt idx="295">
                  <c:v>45962</c:v>
                </c:pt>
                <c:pt idx="296">
                  <c:v>45992</c:v>
                </c:pt>
                <c:pt idx="297">
                  <c:v>46023</c:v>
                </c:pt>
                <c:pt idx="298">
                  <c:v>46054</c:v>
                </c:pt>
                <c:pt idx="299">
                  <c:v>46082</c:v>
                </c:pt>
              </c:numCache>
            </c:numRef>
          </c:cat>
          <c:val>
            <c:numRef>
              <c:f>'Historic Data'!$Y$4:$Y$2940</c:f>
              <c:numCache>
                <c:formatCode>General</c:formatCode>
                <c:ptCount val="2937"/>
                <c:pt idx="189" formatCode="0">
                  <c:v>232.57142857142858</c:v>
                </c:pt>
                <c:pt idx="190" formatCode="0">
                  <c:v>237.91304347826087</c:v>
                </c:pt>
                <c:pt idx="191" formatCode="0">
                  <c:v>236.59259259259258</c:v>
                </c:pt>
                <c:pt idx="192" formatCode="0">
                  <c:v>226.20833333333334</c:v>
                </c:pt>
                <c:pt idx="193" formatCode="0">
                  <c:v>202.625</c:v>
                </c:pt>
                <c:pt idx="194" formatCode="0">
                  <c:v>180.84782608695653</c:v>
                </c:pt>
                <c:pt idx="195" formatCode="0">
                  <c:v>184.86222222222221</c:v>
                </c:pt>
                <c:pt idx="196" formatCode="0">
                  <c:v>192.71428571428572</c:v>
                </c:pt>
                <c:pt idx="197" formatCode="0">
                  <c:v>212.655</c:v>
                </c:pt>
                <c:pt idx="198" formatCode="0">
                  <c:v>224.25</c:v>
                </c:pt>
                <c:pt idx="199" formatCode="0">
                  <c:v>229.38434782608695</c:v>
                </c:pt>
                <c:pt idx="200" formatCode="0">
                  <c:v>#N/A</c:v>
                </c:pt>
                <c:pt idx="201" formatCode="0">
                  <c:v>233.40909090909091</c:v>
                </c:pt>
                <c:pt idx="202" formatCode="0">
                  <c:v>232.7883333333333</c:v>
                </c:pt>
                <c:pt idx="203" formatCode="0">
                  <c:v>232.19541666666669</c:v>
                </c:pt>
                <c:pt idx="204" formatCode="0">
                  <c:v>225.73526315789471</c:v>
                </c:pt>
                <c:pt idx="205" formatCode="0">
                  <c:v>213.56</c:v>
                </c:pt>
                <c:pt idx="206" formatCode="0">
                  <c:v>214.83333333333334</c:v>
                </c:pt>
                <c:pt idx="207" formatCode="0">
                  <c:v>232.33333333333334</c:v>
                </c:pt>
                <c:pt idx="208" formatCode="0">
                  <c:v>245.35038461538463</c:v>
                </c:pt>
                <c:pt idx="209" formatCode="0">
                  <c:v>260.88235294117646</c:v>
                </c:pt>
                <c:pt idx="210" formatCode="0">
                  <c:v>271.06705461737408</c:v>
                </c:pt>
                <c:pt idx="211" formatCode="0">
                  <c:v>274.15789473684208</c:v>
                </c:pt>
                <c:pt idx="212" formatCode="0">
                  <c:v>273.63143004115227</c:v>
                </c:pt>
                <c:pt idx="213" formatCode="0">
                  <c:v>271.66663582531459</c:v>
                </c:pt>
                <c:pt idx="214" formatCode="0">
                  <c:v>262.35642006330647</c:v>
                </c:pt>
                <c:pt idx="215" formatCode="0">
                  <c:v>254.19565217391303</c:v>
                </c:pt>
                <c:pt idx="216" formatCode="0">
                  <c:v>251.25545595141543</c:v>
                </c:pt>
                <c:pt idx="217" formatCode="0">
                  <c:v>245.34887387387388</c:v>
                </c:pt>
                <c:pt idx="218" formatCode="0">
                  <c:v>244.94736842105263</c:v>
                </c:pt>
                <c:pt idx="219" formatCode="0">
                  <c:v>245.44</c:v>
                </c:pt>
                <c:pt idx="220" formatCode="0">
                  <c:v>247.8</c:v>
                </c:pt>
                <c:pt idx="221" formatCode="0">
                  <c:v>245.05</c:v>
                </c:pt>
                <c:pt idx="222" formatCode="0">
                  <c:v>244.48</c:v>
                </c:pt>
                <c:pt idx="223" formatCode="0">
                  <c:v>244</c:v>
                </c:pt>
                <c:pt idx="224" formatCode="0">
                  <c:v>241.9375</c:v>
                </c:pt>
                <c:pt idx="225" formatCode="0">
                  <c:v>222.54166666666666</c:v>
                </c:pt>
                <c:pt idx="226" formatCode="0">
                  <c:v>217.5</c:v>
                </c:pt>
                <c:pt idx="227" formatCode="0">
                  <c:v>220.75</c:v>
                </c:pt>
                <c:pt idx="228" formatCode="0">
                  <c:v>223.01397047022951</c:v>
                </c:pt>
                <c:pt idx="229" formatCode="0">
                  <c:v>210.1</c:v>
                </c:pt>
                <c:pt idx="230" formatCode="0">
                  <c:v>184.74923882858334</c:v>
                </c:pt>
                <c:pt idx="231" formatCode="0">
                  <c:v>191.28192307692308</c:v>
                </c:pt>
                <c:pt idx="232" formatCode="0">
                  <c:v>201.70454545454547</c:v>
                </c:pt>
                <c:pt idx="233" formatCode="0">
                  <c:v>211.25925925925927</c:v>
                </c:pt>
                <c:pt idx="234" formatCode="0">
                  <c:v>207.16666666666666</c:v>
                </c:pt>
                <c:pt idx="235" formatCode="0">
                  <c:v>207.9</c:v>
                </c:pt>
                <c:pt idx="236" formatCode="0">
                  <c:v>217.31818181818181</c:v>
                </c:pt>
                <c:pt idx="237" formatCode="0">
                  <c:v>244.82608695652175</c:v>
                </c:pt>
                <c:pt idx="238" formatCode="0">
                  <c:v>268.04166666666669</c:v>
                </c:pt>
                <c:pt idx="239" formatCode="0">
                  <c:v>271.2</c:v>
                </c:pt>
                <c:pt idx="240" formatCode="0">
                  <c:v>269.85000000000002</c:v>
                </c:pt>
                <c:pt idx="241" formatCode="0">
                  <c:v>269.66666666666669</c:v>
                </c:pt>
                <c:pt idx="242" formatCode="0">
                  <c:v>291.26666666666665</c:v>
                </c:pt>
                <c:pt idx="243" formatCode="0">
                  <c:v>311.33333333333331</c:v>
                </c:pt>
                <c:pt idx="244" formatCode="0">
                  <c:v>324.31578947368422</c:v>
                </c:pt>
                <c:pt idx="245" formatCode="0">
                  <c:v>394.73333333333335</c:v>
                </c:pt>
                <c:pt idx="246" formatCode="0">
                  <c:v>586.8125</c:v>
                </c:pt>
                <c:pt idx="247" formatCode="0">
                  <c:v>637.9375</c:v>
                </c:pt>
                <c:pt idx="248" formatCode="0">
                  <c:v>632.4375</c:v>
                </c:pt>
                <c:pt idx="249" formatCode="0">
                  <c:v>647.28571428571433</c:v>
                </c:pt>
                <c:pt idx="250" formatCode="0">
                  <c:v>642.66666666666663</c:v>
                </c:pt>
                <c:pt idx="251" formatCode="0">
                  <c:v>#N/A</c:v>
                </c:pt>
                <c:pt idx="252" formatCode="0">
                  <c:v>768.85</c:v>
                </c:pt>
                <c:pt idx="253" formatCode="0">
                  <c:v>730.5</c:v>
                </c:pt>
                <c:pt idx="254" formatCode="0">
                  <c:v>737.66666666666663</c:v>
                </c:pt>
                <c:pt idx="255" formatCode="0">
                  <c:v>792.94117647058829</c:v>
                </c:pt>
                <c:pt idx="256" formatCode="0">
                  <c:v>830</c:v>
                </c:pt>
                <c:pt idx="257" formatCode="0">
                  <c:v>869.79166666666663</c:v>
                </c:pt>
                <c:pt idx="258" formatCode="0">
                  <c:v>870.41666666666663</c:v>
                </c:pt>
                <c:pt idx="259" formatCode="0">
                  <c:v>741.20689655172418</c:v>
                </c:pt>
                <c:pt idx="260" formatCode="0">
                  <c:v>700.27777777777783</c:v>
                </c:pt>
                <c:pt idx="261" formatCode="0">
                  <c:v>681.60869565217388</c:v>
                </c:pt>
                <c:pt idx="262" formatCode="0">
                  <c:v>538.45833333333337</c:v>
                </c:pt>
                <c:pt idx="263" formatCode="0">
                  <c:v>465.16666666666669</c:v>
                </c:pt>
                <c:pt idx="264" formatCode="0">
                  <c:v>430.70833333333331</c:v>
                </c:pt>
                <c:pt idx="265" formatCode="0">
                  <c:v>387.08695652173913</c:v>
                </c:pt>
                <c:pt idx="266" formatCode="0">
                  <c:v>339.3478260869565</c:v>
                </c:pt>
                <c:pt idx="267" formatCode="0">
                  <c:v>344.125</c:v>
                </c:pt>
                <c:pt idx="268" formatCode="0">
                  <c:v>362.33333333333331</c:v>
                </c:pt>
                <c:pt idx="269" formatCode="0">
                  <c:v>362.375</c:v>
                </c:pt>
                <c:pt idx="270" formatCode="0">
                  <c:v>361.35</c:v>
                </c:pt>
                <c:pt idx="271" formatCode="0">
                  <c:v>358.83333333333331</c:v>
                </c:pt>
                <c:pt idx="272" formatCode="0">
                  <c:v>353.9</c:v>
                </c:pt>
                <c:pt idx="273" formatCode="0">
                  <c:v>349.82142857142856</c:v>
                </c:pt>
                <c:pt idx="274" formatCode="0">
                  <c:v>346.54166666666669</c:v>
                </c:pt>
                <c:pt idx="275" formatCode="0">
                  <c:v>341.95</c:v>
                </c:pt>
                <c:pt idx="276" formatCode="0">
                  <c:v>336.95833333333331</c:v>
                </c:pt>
                <c:pt idx="277" formatCode="0">
                  <c:v>326.33333333333331</c:v>
                </c:pt>
                <c:pt idx="278" formatCode="0">
                  <c:v>329.6875</c:v>
                </c:pt>
                <c:pt idx="279" formatCode="0">
                  <c:v>332.4</c:v>
                </c:pt>
                <c:pt idx="280" formatCode="0">
                  <c:v>330.6</c:v>
                </c:pt>
                <c:pt idx="281" formatCode="0">
                  <c:v>330.6</c:v>
                </c:pt>
                <c:pt idx="282" formatCode="0">
                  <c:v>333.72</c:v>
                </c:pt>
                <c:pt idx="283" formatCode="0">
                  <c:v>333.1</c:v>
                </c:pt>
                <c:pt idx="284" formatCode="0">
                  <c:v>333.64705882352939</c:v>
                </c:pt>
                <c:pt idx="285" formatCode="0">
                  <c:v>351.95652173913044</c:v>
                </c:pt>
                <c:pt idx="286" formatCode="0">
                  <c:v>369.75</c:v>
                </c:pt>
                <c:pt idx="287" formatCode="0">
                  <c:v>377.25</c:v>
                </c:pt>
                <c:pt idx="288" formatCode="0">
                  <c:v>380.1400000000001</c:v>
                </c:pt>
                <c:pt idx="289" formatCode="0">
                  <c:v>371.53749999999991</c:v>
                </c:pt>
                <c:pt idx="290" formatCode="0">
                  <c:v>376.36363636363637</c:v>
                </c:pt>
                <c:pt idx="291" formatCode="0">
                  <c:v>388.75</c:v>
                </c:pt>
                <c:pt idx="292" formatCode="0">
                  <c:v>388.42105263157896</c:v>
                </c:pt>
                <c:pt idx="293" formatCode="0">
                  <c:v>390.01000000000005</c:v>
                </c:pt>
                <c:pt idx="294" formatCode="0">
                  <c:v>388.5</c:v>
                </c:pt>
                <c:pt idx="295" formatCode="0">
                  <c:v>396.09529411764703</c:v>
                </c:pt>
                <c:pt idx="296" formatCode="0">
                  <c:v>396.13684210526316</c:v>
                </c:pt>
                <c:pt idx="297" formatCode="0">
                  <c:v>399.375</c:v>
                </c:pt>
                <c:pt idx="298" formatCode="0">
                  <c:v>403.801875</c:v>
                </c:pt>
                <c:pt idx="299" formatCode="0">
                  <c:v>498.97733333333332</c:v>
                </c:pt>
              </c:numCache>
            </c:numRef>
          </c:val>
          <c:smooth val="0"/>
          <c:extLst>
            <c:ext xmlns:c16="http://schemas.microsoft.com/office/drawing/2014/chart" uri="{C3380CC4-5D6E-409C-BE32-E72D297353CC}">
              <c16:uniqueId val="{00000011-F6A4-4550-B9C2-A0406C2F760C}"/>
            </c:ext>
          </c:extLst>
        </c:ser>
        <c:dLbls>
          <c:showLegendKey val="0"/>
          <c:showVal val="0"/>
          <c:showCatName val="0"/>
          <c:showSerName val="0"/>
          <c:showPercent val="0"/>
          <c:showBubbleSize val="0"/>
        </c:dLbls>
        <c:smooth val="0"/>
        <c:axId val="240393624"/>
        <c:axId val="240394016"/>
      </c:lineChart>
      <c:dateAx>
        <c:axId val="240393624"/>
        <c:scaling>
          <c:orientation val="minMax"/>
          <c:min val="43160"/>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200" b="0" i="0" u="none" strike="noStrike" kern="1200" baseline="0">
                <a:solidFill>
                  <a:srgbClr val="575756"/>
                </a:solidFill>
                <a:latin typeface="+mn-lt"/>
                <a:ea typeface="+mn-ea"/>
                <a:cs typeface="+mn-cs"/>
              </a:defRPr>
            </a:pPr>
            <a:endParaRPr lang="en-US"/>
          </a:p>
        </c:txPr>
        <c:crossAx val="240394016"/>
        <c:crosses val="autoZero"/>
        <c:auto val="0"/>
        <c:lblOffset val="100"/>
        <c:baseTimeUnit val="days"/>
        <c:majorUnit val="6"/>
        <c:majorTimeUnit val="months"/>
        <c:minorUnit val="6"/>
        <c:minorTimeUnit val="months"/>
      </c:dateAx>
      <c:valAx>
        <c:axId val="240394016"/>
        <c:scaling>
          <c:orientation val="minMax"/>
          <c:max val="9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r>
                  <a:rPr lang="en-US">
                    <a:solidFill>
                      <a:srgbClr val="575756"/>
                    </a:solidFill>
                  </a:rPr>
                  <a:t>Average price £/tonne</a:t>
                </a:r>
              </a:p>
            </c:rich>
          </c:tx>
          <c:layout>
            <c:manualLayout>
              <c:xMode val="edge"/>
              <c:yMode val="edge"/>
              <c:x val="3.9254705525197331E-2"/>
              <c:y val="0.21637491800527817"/>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crossAx val="240393624"/>
        <c:crosses val="autoZero"/>
        <c:crossBetween val="between"/>
      </c:valAx>
      <c:spPr>
        <a:noFill/>
        <a:ln>
          <a:noFill/>
        </a:ln>
        <a:effectLst/>
      </c:spPr>
    </c:plotArea>
    <c:legend>
      <c:legendPos val="b"/>
      <c:legendEntry>
        <c:idx val="0"/>
        <c:delete val="1"/>
      </c:legendEntry>
      <c:legendEntry>
        <c:idx val="1"/>
        <c:delete val="1"/>
      </c:legendEntry>
      <c:layout>
        <c:manualLayout>
          <c:xMode val="edge"/>
          <c:yMode val="edge"/>
          <c:x val="0.25063910708483839"/>
          <c:y val="0.92164229579302426"/>
          <c:w val="0.54375453434150223"/>
          <c:h val="5.0406882802713653E-2"/>
        </c:manualLayout>
      </c:layout>
      <c:overlay val="0"/>
      <c:spPr>
        <a:noFill/>
        <a:ln>
          <a:noFill/>
        </a:ln>
        <a:effectLst/>
      </c:spPr>
      <c:txPr>
        <a:bodyPr rot="0" spcFirstLastPara="1" vertOverflow="ellipsis" vert="horz" wrap="square" anchor="ctr" anchorCtr="1"/>
        <a:lstStyle/>
        <a:p>
          <a:pPr>
            <a:defRPr lang="en-US" sz="12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200" b="0" i="0" u="none" strike="noStrike" kern="1200" baseline="0">
          <a:solidFill>
            <a:srgbClr val="595959"/>
          </a:solidFill>
          <a:latin typeface="+mn-lt"/>
          <a:ea typeface="+mn-ea"/>
          <a:cs typeface="+mn-cs"/>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rgbClr val="575756"/>
                </a:solidFill>
                <a:latin typeface="+mn-lt"/>
                <a:ea typeface="+mn-ea"/>
                <a:cs typeface="+mn-cs"/>
              </a:defRPr>
            </a:pPr>
            <a:r>
              <a:rPr lang="en-GB" sz="1400" b="1">
                <a:solidFill>
                  <a:srgbClr val="575756"/>
                </a:solidFill>
              </a:rPr>
              <a:t>UAN (30% N w/w, kg per tonne)</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2236845056543837"/>
          <c:y val="0.18040878200335814"/>
          <c:w val="0.84726245106801668"/>
          <c:h val="0.5353038412946407"/>
        </c:manualLayout>
      </c:layout>
      <c:lineChart>
        <c:grouping val="standard"/>
        <c:varyColors val="0"/>
        <c:ser>
          <c:idx val="0"/>
          <c:order val="0"/>
          <c:tx>
            <c:v>Farm brief</c:v>
          </c:tx>
          <c:spPr>
            <a:ln w="28575" cap="rnd">
              <a:solidFill>
                <a:schemeClr val="accent1"/>
              </a:solidFill>
              <a:round/>
            </a:ln>
            <a:effectLst/>
          </c:spPr>
          <c:marker>
            <c:symbol val="none"/>
          </c:marker>
          <c:cat>
            <c:numRef>
              <c:f>'Historic Data'!$B$175:$B$2940</c:f>
              <c:numCache>
                <c:formatCode>m/d/yyyy</c:formatCode>
                <c:ptCount val="2766"/>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pt idx="31">
                  <c:v>43132</c:v>
                </c:pt>
                <c:pt idx="32">
                  <c:v>43160</c:v>
                </c:pt>
                <c:pt idx="33">
                  <c:v>43191</c:v>
                </c:pt>
                <c:pt idx="34">
                  <c:v>43221</c:v>
                </c:pt>
                <c:pt idx="35">
                  <c:v>43252</c:v>
                </c:pt>
                <c:pt idx="36">
                  <c:v>43282</c:v>
                </c:pt>
                <c:pt idx="37">
                  <c:v>43313</c:v>
                </c:pt>
                <c:pt idx="38">
                  <c:v>43344</c:v>
                </c:pt>
                <c:pt idx="39">
                  <c:v>43374</c:v>
                </c:pt>
                <c:pt idx="40">
                  <c:v>43405</c:v>
                </c:pt>
                <c:pt idx="41">
                  <c:v>43435</c:v>
                </c:pt>
                <c:pt idx="42">
                  <c:v>43466</c:v>
                </c:pt>
                <c:pt idx="43">
                  <c:v>43497</c:v>
                </c:pt>
                <c:pt idx="44">
                  <c:v>43525</c:v>
                </c:pt>
                <c:pt idx="45">
                  <c:v>43556</c:v>
                </c:pt>
                <c:pt idx="46">
                  <c:v>43586</c:v>
                </c:pt>
                <c:pt idx="47">
                  <c:v>43617</c:v>
                </c:pt>
                <c:pt idx="48">
                  <c:v>43647</c:v>
                </c:pt>
                <c:pt idx="49">
                  <c:v>43678</c:v>
                </c:pt>
                <c:pt idx="50">
                  <c:v>43709</c:v>
                </c:pt>
                <c:pt idx="51">
                  <c:v>43739</c:v>
                </c:pt>
                <c:pt idx="52">
                  <c:v>43770</c:v>
                </c:pt>
                <c:pt idx="53">
                  <c:v>43800</c:v>
                </c:pt>
                <c:pt idx="54">
                  <c:v>43831</c:v>
                </c:pt>
                <c:pt idx="55">
                  <c:v>43862</c:v>
                </c:pt>
                <c:pt idx="56">
                  <c:v>43891</c:v>
                </c:pt>
                <c:pt idx="57">
                  <c:v>43922</c:v>
                </c:pt>
                <c:pt idx="58">
                  <c:v>43952</c:v>
                </c:pt>
                <c:pt idx="59">
                  <c:v>43983</c:v>
                </c:pt>
                <c:pt idx="60">
                  <c:v>44013</c:v>
                </c:pt>
                <c:pt idx="61">
                  <c:v>44044</c:v>
                </c:pt>
                <c:pt idx="62">
                  <c:v>44075</c:v>
                </c:pt>
                <c:pt idx="63">
                  <c:v>44105</c:v>
                </c:pt>
                <c:pt idx="64">
                  <c:v>44136</c:v>
                </c:pt>
                <c:pt idx="65">
                  <c:v>44166</c:v>
                </c:pt>
                <c:pt idx="66">
                  <c:v>44197</c:v>
                </c:pt>
                <c:pt idx="67">
                  <c:v>44228</c:v>
                </c:pt>
                <c:pt idx="68">
                  <c:v>44256</c:v>
                </c:pt>
                <c:pt idx="69">
                  <c:v>44287</c:v>
                </c:pt>
                <c:pt idx="70">
                  <c:v>44317</c:v>
                </c:pt>
                <c:pt idx="71">
                  <c:v>44348</c:v>
                </c:pt>
                <c:pt idx="72">
                  <c:v>44378</c:v>
                </c:pt>
                <c:pt idx="73">
                  <c:v>44409</c:v>
                </c:pt>
                <c:pt idx="74">
                  <c:v>44440</c:v>
                </c:pt>
                <c:pt idx="75">
                  <c:v>44470</c:v>
                </c:pt>
                <c:pt idx="76">
                  <c:v>44501</c:v>
                </c:pt>
                <c:pt idx="77">
                  <c:v>44531</c:v>
                </c:pt>
                <c:pt idx="78">
                  <c:v>44562</c:v>
                </c:pt>
                <c:pt idx="79">
                  <c:v>44593</c:v>
                </c:pt>
                <c:pt idx="80">
                  <c:v>44621</c:v>
                </c:pt>
                <c:pt idx="81">
                  <c:v>44652</c:v>
                </c:pt>
                <c:pt idx="82">
                  <c:v>44682</c:v>
                </c:pt>
                <c:pt idx="83">
                  <c:v>44713</c:v>
                </c:pt>
                <c:pt idx="84">
                  <c:v>44743</c:v>
                </c:pt>
                <c:pt idx="85">
                  <c:v>44774</c:v>
                </c:pt>
                <c:pt idx="86">
                  <c:v>44805</c:v>
                </c:pt>
                <c:pt idx="87">
                  <c:v>44835</c:v>
                </c:pt>
                <c:pt idx="88">
                  <c:v>44866</c:v>
                </c:pt>
                <c:pt idx="89">
                  <c:v>44896</c:v>
                </c:pt>
                <c:pt idx="90">
                  <c:v>44927</c:v>
                </c:pt>
                <c:pt idx="91">
                  <c:v>44958</c:v>
                </c:pt>
                <c:pt idx="92">
                  <c:v>44986</c:v>
                </c:pt>
                <c:pt idx="93">
                  <c:v>45017</c:v>
                </c:pt>
                <c:pt idx="94">
                  <c:v>45047</c:v>
                </c:pt>
                <c:pt idx="95">
                  <c:v>45078</c:v>
                </c:pt>
                <c:pt idx="96">
                  <c:v>45108</c:v>
                </c:pt>
                <c:pt idx="97">
                  <c:v>45139</c:v>
                </c:pt>
                <c:pt idx="98">
                  <c:v>45170</c:v>
                </c:pt>
                <c:pt idx="99">
                  <c:v>45200</c:v>
                </c:pt>
                <c:pt idx="100">
                  <c:v>45231</c:v>
                </c:pt>
                <c:pt idx="101">
                  <c:v>45261</c:v>
                </c:pt>
                <c:pt idx="102">
                  <c:v>45292</c:v>
                </c:pt>
                <c:pt idx="103">
                  <c:v>45323</c:v>
                </c:pt>
                <c:pt idx="104">
                  <c:v>45352</c:v>
                </c:pt>
                <c:pt idx="105">
                  <c:v>45383</c:v>
                </c:pt>
                <c:pt idx="106">
                  <c:v>45413</c:v>
                </c:pt>
                <c:pt idx="107">
                  <c:v>45444</c:v>
                </c:pt>
                <c:pt idx="108">
                  <c:v>45474</c:v>
                </c:pt>
                <c:pt idx="109">
                  <c:v>45505</c:v>
                </c:pt>
                <c:pt idx="110">
                  <c:v>45536</c:v>
                </c:pt>
                <c:pt idx="111">
                  <c:v>45566</c:v>
                </c:pt>
                <c:pt idx="112">
                  <c:v>45597</c:v>
                </c:pt>
                <c:pt idx="113">
                  <c:v>45627</c:v>
                </c:pt>
                <c:pt idx="114">
                  <c:v>45658</c:v>
                </c:pt>
                <c:pt idx="115">
                  <c:v>45689</c:v>
                </c:pt>
                <c:pt idx="116">
                  <c:v>45717</c:v>
                </c:pt>
                <c:pt idx="117">
                  <c:v>45748</c:v>
                </c:pt>
                <c:pt idx="118">
                  <c:v>45778</c:v>
                </c:pt>
                <c:pt idx="119">
                  <c:v>45809</c:v>
                </c:pt>
                <c:pt idx="120">
                  <c:v>45839</c:v>
                </c:pt>
                <c:pt idx="121">
                  <c:v>45870</c:v>
                </c:pt>
                <c:pt idx="122">
                  <c:v>45901</c:v>
                </c:pt>
                <c:pt idx="123">
                  <c:v>45931</c:v>
                </c:pt>
                <c:pt idx="124">
                  <c:v>45962</c:v>
                </c:pt>
                <c:pt idx="125">
                  <c:v>45992</c:v>
                </c:pt>
                <c:pt idx="126">
                  <c:v>46023</c:v>
                </c:pt>
                <c:pt idx="127">
                  <c:v>46054</c:v>
                </c:pt>
                <c:pt idx="128">
                  <c:v>46082</c:v>
                </c:pt>
              </c:numCache>
            </c:numRef>
          </c:cat>
          <c:val>
            <c:numRef>
              <c:f>'Historic Data'!$N$175:$N$2940</c:f>
              <c:numCache>
                <c:formatCode>General</c:formatCode>
                <c:ptCount val="2766"/>
                <c:pt idx="0">
                  <c:v>212</c:v>
                </c:pt>
                <c:pt idx="1">
                  <c:v>185.5</c:v>
                </c:pt>
                <c:pt idx="2">
                  <c:v>185.5</c:v>
                </c:pt>
                <c:pt idx="3">
                  <c:v>185.5</c:v>
                </c:pt>
                <c:pt idx="4">
                  <c:v>185.5</c:v>
                </c:pt>
                <c:pt idx="5">
                  <c:v>177</c:v>
                </c:pt>
                <c:pt idx="6">
                  <c:v>177</c:v>
                </c:pt>
                <c:pt idx="7">
                  <c:v>175</c:v>
                </c:pt>
                <c:pt idx="8">
                  <c:v>170</c:v>
                </c:pt>
                <c:pt idx="10">
                  <c:v>153</c:v>
                </c:pt>
                <c:pt idx="11">
                  <c:v>153</c:v>
                </c:pt>
                <c:pt idx="12">
                  <c:v>148</c:v>
                </c:pt>
                <c:pt idx="13">
                  <c:v>148</c:v>
                </c:pt>
                <c:pt idx="14">
                  <c:v>148</c:v>
                </c:pt>
                <c:pt idx="15">
                  <c:v>148</c:v>
                </c:pt>
                <c:pt idx="16">
                  <c:v>158</c:v>
                </c:pt>
                <c:pt idx="17">
                  <c:v>168</c:v>
                </c:pt>
                <c:pt idx="18">
                  <c:v>168</c:v>
                </c:pt>
              </c:numCache>
            </c:numRef>
          </c:val>
          <c:smooth val="0"/>
          <c:extLst>
            <c:ext xmlns:c16="http://schemas.microsoft.com/office/drawing/2014/chart" uri="{C3380CC4-5D6E-409C-BE32-E72D297353CC}">
              <c16:uniqueId val="{00000000-FD9B-418C-88AC-5B90B65E4697}"/>
            </c:ext>
          </c:extLst>
        </c:ser>
        <c:ser>
          <c:idx val="1"/>
          <c:order val="1"/>
          <c:tx>
            <c:v>AHDB</c:v>
          </c:tx>
          <c:spPr>
            <a:ln w="28575" cap="rnd">
              <a:solidFill>
                <a:srgbClr val="0090D4"/>
              </a:solidFill>
              <a:round/>
            </a:ln>
            <a:effectLst/>
          </c:spPr>
          <c:marker>
            <c:symbol val="circle"/>
            <c:size val="3"/>
            <c:spPr>
              <a:solidFill>
                <a:srgbClr val="0090D4"/>
              </a:solidFill>
              <a:ln w="9525">
                <a:solidFill>
                  <a:srgbClr val="0090D4"/>
                </a:solidFill>
              </a:ln>
              <a:effectLst/>
            </c:spPr>
          </c:marker>
          <c:dPt>
            <c:idx val="63"/>
            <c:marker>
              <c:symbol val="circle"/>
              <c:size val="3"/>
              <c:spPr>
                <a:solidFill>
                  <a:srgbClr val="0090D4"/>
                </a:solidFill>
                <a:ln w="9525">
                  <a:solidFill>
                    <a:srgbClr val="0090D4"/>
                  </a:solidFill>
                </a:ln>
                <a:effectLst/>
              </c:spPr>
            </c:marker>
            <c:bubble3D val="0"/>
            <c:spPr>
              <a:ln w="38100" cap="rnd">
                <a:solidFill>
                  <a:srgbClr val="0090D4"/>
                </a:solidFill>
                <a:round/>
              </a:ln>
              <a:effectLst/>
            </c:spPr>
            <c:extLst>
              <c:ext xmlns:c16="http://schemas.microsoft.com/office/drawing/2014/chart" uri="{C3380CC4-5D6E-409C-BE32-E72D297353CC}">
                <c16:uniqueId val="{00000001-4C8A-4EDC-8EA1-E9427A295E5E}"/>
              </c:ext>
            </c:extLst>
          </c:dPt>
          <c:dPt>
            <c:idx val="67"/>
            <c:marker>
              <c:symbol val="circle"/>
              <c:size val="3"/>
              <c:spPr>
                <a:solidFill>
                  <a:srgbClr val="0090D4"/>
                </a:solidFill>
                <a:ln w="9525">
                  <a:solidFill>
                    <a:srgbClr val="0090D4"/>
                  </a:solidFill>
                </a:ln>
                <a:effectLst/>
              </c:spPr>
            </c:marker>
            <c:bubble3D val="0"/>
            <c:spPr>
              <a:ln w="38100" cap="rnd">
                <a:solidFill>
                  <a:srgbClr val="0090D4"/>
                </a:solidFill>
                <a:round/>
              </a:ln>
              <a:effectLst/>
            </c:spPr>
            <c:extLst>
              <c:ext xmlns:c16="http://schemas.microsoft.com/office/drawing/2014/chart" uri="{C3380CC4-5D6E-409C-BE32-E72D297353CC}">
                <c16:uniqueId val="{00000003-4C8A-4EDC-8EA1-E9427A295E5E}"/>
              </c:ext>
            </c:extLst>
          </c:dPt>
          <c:dPt>
            <c:idx val="81"/>
            <c:marker>
              <c:symbol val="circle"/>
              <c:size val="3"/>
              <c:spPr>
                <a:solidFill>
                  <a:srgbClr val="0090D4"/>
                </a:solidFill>
                <a:ln w="9525">
                  <a:solidFill>
                    <a:srgbClr val="0090D4"/>
                  </a:solidFill>
                </a:ln>
                <a:effectLst/>
              </c:spPr>
            </c:marker>
            <c:bubble3D val="0"/>
            <c:spPr>
              <a:ln w="38100" cap="rnd">
                <a:solidFill>
                  <a:srgbClr val="0090D4"/>
                </a:solidFill>
                <a:round/>
              </a:ln>
              <a:effectLst/>
            </c:spPr>
            <c:extLst>
              <c:ext xmlns:c16="http://schemas.microsoft.com/office/drawing/2014/chart" uri="{C3380CC4-5D6E-409C-BE32-E72D297353CC}">
                <c16:uniqueId val="{00000005-4C8A-4EDC-8EA1-E9427A295E5E}"/>
              </c:ext>
            </c:extLst>
          </c:dPt>
          <c:cat>
            <c:numRef>
              <c:f>'Historic Data'!$B$175:$B$2940</c:f>
              <c:numCache>
                <c:formatCode>m/d/yyyy</c:formatCode>
                <c:ptCount val="2766"/>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pt idx="30">
                  <c:v>43101</c:v>
                </c:pt>
                <c:pt idx="31">
                  <c:v>43132</c:v>
                </c:pt>
                <c:pt idx="32">
                  <c:v>43160</c:v>
                </c:pt>
                <c:pt idx="33">
                  <c:v>43191</c:v>
                </c:pt>
                <c:pt idx="34">
                  <c:v>43221</c:v>
                </c:pt>
                <c:pt idx="35">
                  <c:v>43252</c:v>
                </c:pt>
                <c:pt idx="36">
                  <c:v>43282</c:v>
                </c:pt>
                <c:pt idx="37">
                  <c:v>43313</c:v>
                </c:pt>
                <c:pt idx="38">
                  <c:v>43344</c:v>
                </c:pt>
                <c:pt idx="39">
                  <c:v>43374</c:v>
                </c:pt>
                <c:pt idx="40">
                  <c:v>43405</c:v>
                </c:pt>
                <c:pt idx="41">
                  <c:v>43435</c:v>
                </c:pt>
                <c:pt idx="42">
                  <c:v>43466</c:v>
                </c:pt>
                <c:pt idx="43">
                  <c:v>43497</c:v>
                </c:pt>
                <c:pt idx="44">
                  <c:v>43525</c:v>
                </c:pt>
                <c:pt idx="45">
                  <c:v>43556</c:v>
                </c:pt>
                <c:pt idx="46">
                  <c:v>43586</c:v>
                </c:pt>
                <c:pt idx="47">
                  <c:v>43617</c:v>
                </c:pt>
                <c:pt idx="48">
                  <c:v>43647</c:v>
                </c:pt>
                <c:pt idx="49">
                  <c:v>43678</c:v>
                </c:pt>
                <c:pt idx="50">
                  <c:v>43709</c:v>
                </c:pt>
                <c:pt idx="51">
                  <c:v>43739</c:v>
                </c:pt>
                <c:pt idx="52">
                  <c:v>43770</c:v>
                </c:pt>
                <c:pt idx="53">
                  <c:v>43800</c:v>
                </c:pt>
                <c:pt idx="54">
                  <c:v>43831</c:v>
                </c:pt>
                <c:pt idx="55">
                  <c:v>43862</c:v>
                </c:pt>
                <c:pt idx="56">
                  <c:v>43891</c:v>
                </c:pt>
                <c:pt idx="57">
                  <c:v>43922</c:v>
                </c:pt>
                <c:pt idx="58">
                  <c:v>43952</c:v>
                </c:pt>
                <c:pt idx="59">
                  <c:v>43983</c:v>
                </c:pt>
                <c:pt idx="60">
                  <c:v>44013</c:v>
                </c:pt>
                <c:pt idx="61">
                  <c:v>44044</c:v>
                </c:pt>
                <c:pt idx="62">
                  <c:v>44075</c:v>
                </c:pt>
                <c:pt idx="63">
                  <c:v>44105</c:v>
                </c:pt>
                <c:pt idx="64">
                  <c:v>44136</c:v>
                </c:pt>
                <c:pt idx="65">
                  <c:v>44166</c:v>
                </c:pt>
                <c:pt idx="66">
                  <c:v>44197</c:v>
                </c:pt>
                <c:pt idx="67">
                  <c:v>44228</c:v>
                </c:pt>
                <c:pt idx="68">
                  <c:v>44256</c:v>
                </c:pt>
                <c:pt idx="69">
                  <c:v>44287</c:v>
                </c:pt>
                <c:pt idx="70">
                  <c:v>44317</c:v>
                </c:pt>
                <c:pt idx="71">
                  <c:v>44348</c:v>
                </c:pt>
                <c:pt idx="72">
                  <c:v>44378</c:v>
                </c:pt>
                <c:pt idx="73">
                  <c:v>44409</c:v>
                </c:pt>
                <c:pt idx="74">
                  <c:v>44440</c:v>
                </c:pt>
                <c:pt idx="75">
                  <c:v>44470</c:v>
                </c:pt>
                <c:pt idx="76">
                  <c:v>44501</c:v>
                </c:pt>
                <c:pt idx="77">
                  <c:v>44531</c:v>
                </c:pt>
                <c:pt idx="78">
                  <c:v>44562</c:v>
                </c:pt>
                <c:pt idx="79">
                  <c:v>44593</c:v>
                </c:pt>
                <c:pt idx="80">
                  <c:v>44621</c:v>
                </c:pt>
                <c:pt idx="81">
                  <c:v>44652</c:v>
                </c:pt>
                <c:pt idx="82">
                  <c:v>44682</c:v>
                </c:pt>
                <c:pt idx="83">
                  <c:v>44713</c:v>
                </c:pt>
                <c:pt idx="84">
                  <c:v>44743</c:v>
                </c:pt>
                <c:pt idx="85">
                  <c:v>44774</c:v>
                </c:pt>
                <c:pt idx="86">
                  <c:v>44805</c:v>
                </c:pt>
                <c:pt idx="87">
                  <c:v>44835</c:v>
                </c:pt>
                <c:pt idx="88">
                  <c:v>44866</c:v>
                </c:pt>
                <c:pt idx="89">
                  <c:v>44896</c:v>
                </c:pt>
                <c:pt idx="90">
                  <c:v>44927</c:v>
                </c:pt>
                <c:pt idx="91">
                  <c:v>44958</c:v>
                </c:pt>
                <c:pt idx="92">
                  <c:v>44986</c:v>
                </c:pt>
                <c:pt idx="93">
                  <c:v>45017</c:v>
                </c:pt>
                <c:pt idx="94">
                  <c:v>45047</c:v>
                </c:pt>
                <c:pt idx="95">
                  <c:v>45078</c:v>
                </c:pt>
                <c:pt idx="96">
                  <c:v>45108</c:v>
                </c:pt>
                <c:pt idx="97">
                  <c:v>45139</c:v>
                </c:pt>
                <c:pt idx="98">
                  <c:v>45170</c:v>
                </c:pt>
                <c:pt idx="99">
                  <c:v>45200</c:v>
                </c:pt>
                <c:pt idx="100">
                  <c:v>45231</c:v>
                </c:pt>
                <c:pt idx="101">
                  <c:v>45261</c:v>
                </c:pt>
                <c:pt idx="102">
                  <c:v>45292</c:v>
                </c:pt>
                <c:pt idx="103">
                  <c:v>45323</c:v>
                </c:pt>
                <c:pt idx="104">
                  <c:v>45352</c:v>
                </c:pt>
                <c:pt idx="105">
                  <c:v>45383</c:v>
                </c:pt>
                <c:pt idx="106">
                  <c:v>45413</c:v>
                </c:pt>
                <c:pt idx="107">
                  <c:v>45444</c:v>
                </c:pt>
                <c:pt idx="108">
                  <c:v>45474</c:v>
                </c:pt>
                <c:pt idx="109">
                  <c:v>45505</c:v>
                </c:pt>
                <c:pt idx="110">
                  <c:v>45536</c:v>
                </c:pt>
                <c:pt idx="111">
                  <c:v>45566</c:v>
                </c:pt>
                <c:pt idx="112">
                  <c:v>45597</c:v>
                </c:pt>
                <c:pt idx="113">
                  <c:v>45627</c:v>
                </c:pt>
                <c:pt idx="114">
                  <c:v>45658</c:v>
                </c:pt>
                <c:pt idx="115">
                  <c:v>45689</c:v>
                </c:pt>
                <c:pt idx="116">
                  <c:v>45717</c:v>
                </c:pt>
                <c:pt idx="117">
                  <c:v>45748</c:v>
                </c:pt>
                <c:pt idx="118">
                  <c:v>45778</c:v>
                </c:pt>
                <c:pt idx="119">
                  <c:v>45809</c:v>
                </c:pt>
                <c:pt idx="120">
                  <c:v>45839</c:v>
                </c:pt>
                <c:pt idx="121">
                  <c:v>45870</c:v>
                </c:pt>
                <c:pt idx="122">
                  <c:v>45901</c:v>
                </c:pt>
                <c:pt idx="123">
                  <c:v>45931</c:v>
                </c:pt>
                <c:pt idx="124">
                  <c:v>45962</c:v>
                </c:pt>
                <c:pt idx="125">
                  <c:v>45992</c:v>
                </c:pt>
                <c:pt idx="126">
                  <c:v>46023</c:v>
                </c:pt>
                <c:pt idx="127">
                  <c:v>46054</c:v>
                </c:pt>
                <c:pt idx="128">
                  <c:v>46082</c:v>
                </c:pt>
              </c:numCache>
            </c:numRef>
          </c:cat>
          <c:val>
            <c:numRef>
              <c:f>'Historic Data'!$O$175:$O$2940</c:f>
              <c:numCache>
                <c:formatCode>General</c:formatCode>
                <c:ptCount val="2766"/>
                <c:pt idx="18" formatCode="0">
                  <c:v>190</c:v>
                </c:pt>
                <c:pt idx="19" formatCode="0">
                  <c:v>204.15384615384616</c:v>
                </c:pt>
                <c:pt idx="20" formatCode="0">
                  <c:v>204</c:v>
                </c:pt>
                <c:pt idx="21" formatCode="0">
                  <c:v>205.05882352941177</c:v>
                </c:pt>
                <c:pt idx="22" formatCode="0">
                  <c:v>204.21428571428572</c:v>
                </c:pt>
                <c:pt idx="23" formatCode="0">
                  <c:v>155.8305</c:v>
                </c:pt>
                <c:pt idx="24" formatCode="0">
                  <c:v>155.5625</c:v>
                </c:pt>
                <c:pt idx="25" formatCode="0">
                  <c:v>157.70588235294119</c:v>
                </c:pt>
                <c:pt idx="26" formatCode="0">
                  <c:v>157.84615384615384</c:v>
                </c:pt>
                <c:pt idx="27" formatCode="0">
                  <c:v>157.33333333333334</c:v>
                </c:pt>
                <c:pt idx="28" formatCode="0">
                  <c:v>194.1875</c:v>
                </c:pt>
                <c:pt idx="29" formatCode="0">
                  <c:v>#N/A</c:v>
                </c:pt>
                <c:pt idx="30" formatCode="0">
                  <c:v>214</c:v>
                </c:pt>
                <c:pt idx="31" formatCode="0">
                  <c:v>214</c:v>
                </c:pt>
                <c:pt idx="32" formatCode="0">
                  <c:v>214</c:v>
                </c:pt>
                <c:pt idx="33" formatCode="0">
                  <c:v>214.66666666666666</c:v>
                </c:pt>
                <c:pt idx="34" formatCode="0">
                  <c:v>212.66666666666666</c:v>
                </c:pt>
                <c:pt idx="35" formatCode="0">
                  <c:v>204.61538461538461</c:v>
                </c:pt>
                <c:pt idx="36" formatCode="0">
                  <c:v>202.35714285714286</c:v>
                </c:pt>
                <c:pt idx="37" formatCode="0">
                  <c:v>207.57142857142858</c:v>
                </c:pt>
                <c:pt idx="38" formatCode="0">
                  <c:v>220</c:v>
                </c:pt>
                <c:pt idx="39" formatCode="0">
                  <c:v>#N/A</c:v>
                </c:pt>
                <c:pt idx="40" formatCode="0">
                  <c:v>247.91666666666666</c:v>
                </c:pt>
                <c:pt idx="41" formatCode="0">
                  <c:v>251.66666666666666</c:v>
                </c:pt>
                <c:pt idx="42" formatCode="0">
                  <c:v>247.5</c:v>
                </c:pt>
                <c:pt idx="43" formatCode="0">
                  <c:v>244.875</c:v>
                </c:pt>
                <c:pt idx="44" formatCode="0">
                  <c:v>245.1764705882353</c:v>
                </c:pt>
                <c:pt idx="45" formatCode="0">
                  <c:v>241.34996481351163</c:v>
                </c:pt>
                <c:pt idx="46" formatCode="0">
                  <c:v>243.05555555555554</c:v>
                </c:pt>
                <c:pt idx="47" formatCode="0">
                  <c:v>241.92307692307693</c:v>
                </c:pt>
                <c:pt idx="48" formatCode="0">
                  <c:v>224.25</c:v>
                </c:pt>
                <c:pt idx="49" formatCode="0">
                  <c:v>224</c:v>
                </c:pt>
                <c:pt idx="50" formatCode="0">
                  <c:v>224</c:v>
                </c:pt>
                <c:pt idx="51" formatCode="0">
                  <c:v>225.66666666666666</c:v>
                </c:pt>
                <c:pt idx="52" formatCode="0">
                  <c:v>224</c:v>
                </c:pt>
                <c:pt idx="53" formatCode="0">
                  <c:v>#N/A</c:v>
                </c:pt>
                <c:pt idx="54" formatCode="0">
                  <c:v>#N/A</c:v>
                </c:pt>
                <c:pt idx="55" formatCode="0">
                  <c:v>#N/A</c:v>
                </c:pt>
                <c:pt idx="56" formatCode="0">
                  <c:v>#N/A</c:v>
                </c:pt>
                <c:pt idx="57" formatCode="0">
                  <c:v>#N/A</c:v>
                </c:pt>
                <c:pt idx="58" formatCode="0">
                  <c:v>#N/A</c:v>
                </c:pt>
                <c:pt idx="59" formatCode="0">
                  <c:v>#N/A</c:v>
                </c:pt>
                <c:pt idx="60" formatCode="0">
                  <c:v>#N/A</c:v>
                </c:pt>
                <c:pt idx="61" formatCode="0">
                  <c:v>#N/A</c:v>
                </c:pt>
                <c:pt idx="62" formatCode="0">
                  <c:v>#N/A</c:v>
                </c:pt>
                <c:pt idx="63" formatCode="0">
                  <c:v>191.61904761904762</c:v>
                </c:pt>
                <c:pt idx="64" formatCode="0">
                  <c:v>#N/A</c:v>
                </c:pt>
                <c:pt idx="65" formatCode="0">
                  <c:v>#N/A</c:v>
                </c:pt>
                <c:pt idx="66" formatCode="0">
                  <c:v>#N/A</c:v>
                </c:pt>
                <c:pt idx="67" formatCode="0">
                  <c:v>222.9</c:v>
                </c:pt>
                <c:pt idx="68" formatCode="0">
                  <c:v>#N/A</c:v>
                </c:pt>
                <c:pt idx="69" formatCode="0">
                  <c:v>#N/A</c:v>
                </c:pt>
                <c:pt idx="70" formatCode="0">
                  <c:v>#N/A</c:v>
                </c:pt>
                <c:pt idx="71" formatCode="0">
                  <c:v>#N/A</c:v>
                </c:pt>
                <c:pt idx="72" formatCode="0">
                  <c:v>#N/A</c:v>
                </c:pt>
                <c:pt idx="73" formatCode="0">
                  <c:v>#N/A</c:v>
                </c:pt>
                <c:pt idx="74" formatCode="0">
                  <c:v>#N/A</c:v>
                </c:pt>
                <c:pt idx="75" formatCode="0">
                  <c:v>#N/A</c:v>
                </c:pt>
                <c:pt idx="76" formatCode="0">
                  <c:v>#N/A</c:v>
                </c:pt>
                <c:pt idx="77" formatCode="0">
                  <c:v>#N/A</c:v>
                </c:pt>
                <c:pt idx="78" formatCode="0">
                  <c:v>#N/A</c:v>
                </c:pt>
                <c:pt idx="79" formatCode="0">
                  <c:v>#N/A</c:v>
                </c:pt>
                <c:pt idx="80" formatCode="0">
                  <c:v>#N/A</c:v>
                </c:pt>
                <c:pt idx="81" formatCode="0">
                  <c:v>687.66666666666663</c:v>
                </c:pt>
                <c:pt idx="82" formatCode="0">
                  <c:v>#N/A</c:v>
                </c:pt>
                <c:pt idx="83" formatCode="0">
                  <c:v>619.0625</c:v>
                </c:pt>
                <c:pt idx="84" formatCode="0">
                  <c:v>#N/A</c:v>
                </c:pt>
                <c:pt idx="85" formatCode="0">
                  <c:v>#N/A</c:v>
                </c:pt>
                <c:pt idx="86" formatCode="0">
                  <c:v>#N/A</c:v>
                </c:pt>
                <c:pt idx="87" formatCode="0">
                  <c:v>#N/A</c:v>
                </c:pt>
                <c:pt idx="88" formatCode="0">
                  <c:v>662.64705882352939</c:v>
                </c:pt>
                <c:pt idx="89" formatCode="0">
                  <c:v>647.85714285714289</c:v>
                </c:pt>
                <c:pt idx="90" formatCode="0">
                  <c:v>605</c:v>
                </c:pt>
                <c:pt idx="91" formatCode="0">
                  <c:v>511.875</c:v>
                </c:pt>
                <c:pt idx="92" formatCode="0">
                  <c:v>448.25</c:v>
                </c:pt>
                <c:pt idx="93" formatCode="0">
                  <c:v>426.5</c:v>
                </c:pt>
                <c:pt idx="94" formatCode="0">
                  <c:v>366.08333333333331</c:v>
                </c:pt>
                <c:pt idx="95" formatCode="0">
                  <c:v>295.12</c:v>
                </c:pt>
                <c:pt idx="96" formatCode="0">
                  <c:v>297.55555555555554</c:v>
                </c:pt>
                <c:pt idx="97" formatCode="0">
                  <c:v>305</c:v>
                </c:pt>
                <c:pt idx="98" formatCode="0">
                  <c:v>310.39999999999998</c:v>
                </c:pt>
                <c:pt idx="99" formatCode="0">
                  <c:v>310.61538461538464</c:v>
                </c:pt>
                <c:pt idx="100" formatCode="0">
                  <c:v>314.13043478260869</c:v>
                </c:pt>
                <c:pt idx="101" formatCode="0">
                  <c:v>316.05882352941177</c:v>
                </c:pt>
                <c:pt idx="102" formatCode="0">
                  <c:v>301.73913043478262</c:v>
                </c:pt>
                <c:pt idx="103" formatCode="0">
                  <c:v>295.2</c:v>
                </c:pt>
                <c:pt idx="104" formatCode="0">
                  <c:v>294.875</c:v>
                </c:pt>
                <c:pt idx="105" formatCode="0">
                  <c:v>292.60000000000002</c:v>
                </c:pt>
                <c:pt idx="106" formatCode="0">
                  <c:v>286.0625</c:v>
                </c:pt>
                <c:pt idx="107" formatCode="0">
                  <c:v>276.15384615384613</c:v>
                </c:pt>
                <c:pt idx="108" formatCode="0">
                  <c:v>278.5</c:v>
                </c:pt>
                <c:pt idx="109" formatCode="0">
                  <c:v>273</c:v>
                </c:pt>
                <c:pt idx="110" formatCode="0">
                  <c:v>273.56521739130437</c:v>
                </c:pt>
                <c:pt idx="111" formatCode="0">
                  <c:v>282.17391304347825</c:v>
                </c:pt>
                <c:pt idx="112" formatCode="0">
                  <c:v>283.33333333333331</c:v>
                </c:pt>
                <c:pt idx="113" formatCode="0">
                  <c:v>290.22222222222223</c:v>
                </c:pt>
                <c:pt idx="114" formatCode="0">
                  <c:v>305.125</c:v>
                </c:pt>
                <c:pt idx="115" formatCode="0">
                  <c:v>315.8125</c:v>
                </c:pt>
                <c:pt idx="116" formatCode="0">
                  <c:v>317.39999999999998</c:v>
                </c:pt>
                <c:pt idx="117" formatCode="0">
                  <c:v>317.0200000000001</c:v>
                </c:pt>
                <c:pt idx="118" formatCode="0">
                  <c:v>317.03749999999991</c:v>
                </c:pt>
                <c:pt idx="119" formatCode="0">
                  <c:v>#N/A</c:v>
                </c:pt>
                <c:pt idx="120" formatCode="0">
                  <c:v>319.25</c:v>
                </c:pt>
                <c:pt idx="121" formatCode="0">
                  <c:v>321</c:v>
                </c:pt>
                <c:pt idx="122" formatCode="0">
                  <c:v>324.65599999999995</c:v>
                </c:pt>
                <c:pt idx="123" formatCode="0">
                  <c:v>325</c:v>
                </c:pt>
                <c:pt idx="124" formatCode="0">
                  <c:v>322.92692307692312</c:v>
                </c:pt>
                <c:pt idx="125" formatCode="0">
                  <c:v>332.79615384615386</c:v>
                </c:pt>
                <c:pt idx="126" formatCode="0">
                  <c:v>334.00357142857143</c:v>
                </c:pt>
                <c:pt idx="127" formatCode="0">
                  <c:v>342</c:v>
                </c:pt>
              </c:numCache>
            </c:numRef>
          </c:val>
          <c:smooth val="0"/>
          <c:extLst>
            <c:ext xmlns:c16="http://schemas.microsoft.com/office/drawing/2014/chart" uri="{C3380CC4-5D6E-409C-BE32-E72D297353CC}">
              <c16:uniqueId val="{00000001-FD9B-418C-88AC-5B90B65E4697}"/>
            </c:ext>
          </c:extLst>
        </c:ser>
        <c:dLbls>
          <c:showLegendKey val="0"/>
          <c:showVal val="0"/>
          <c:showCatName val="0"/>
          <c:showSerName val="0"/>
          <c:showPercent val="0"/>
          <c:showBubbleSize val="0"/>
        </c:dLbls>
        <c:smooth val="0"/>
        <c:axId val="240394800"/>
        <c:axId val="240395192"/>
      </c:lineChart>
      <c:dateAx>
        <c:axId val="240394800"/>
        <c:scaling>
          <c:orientation val="minMax"/>
          <c:min val="43160"/>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lgn="ctr">
              <a:defRPr sz="1200" b="0" i="0" u="none" strike="noStrike" kern="1200" baseline="0">
                <a:solidFill>
                  <a:srgbClr val="575756"/>
                </a:solidFill>
                <a:latin typeface="+mn-lt"/>
                <a:ea typeface="+mn-ea"/>
                <a:cs typeface="+mn-cs"/>
              </a:defRPr>
            </a:pPr>
            <a:endParaRPr lang="en-US"/>
          </a:p>
        </c:txPr>
        <c:crossAx val="240395192"/>
        <c:crosses val="autoZero"/>
        <c:auto val="0"/>
        <c:lblOffset val="100"/>
        <c:baseTimeUnit val="months"/>
        <c:majorUnit val="6"/>
        <c:majorTimeUnit val="months"/>
      </c:dateAx>
      <c:valAx>
        <c:axId val="2403951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1569609916527181E-2"/>
              <c:y val="0.1804087113758443"/>
            </c:manualLayout>
          </c:layout>
          <c:overlay val="0"/>
          <c:spPr>
            <a:noFill/>
            <a:ln>
              <a:noFill/>
            </a:ln>
            <a:effectLst/>
          </c:spPr>
          <c:txPr>
            <a:bodyPr rot="-54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endParaRPr lang="en-US"/>
          </a:p>
        </c:txPr>
        <c:crossAx val="2403948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Muriate of Potash (MOP) </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1114374523644298"/>
          <c:y val="0.13918757145304653"/>
          <c:w val="0.85884263784898651"/>
          <c:h val="0.58935207496653275"/>
        </c:manualLayout>
      </c:layout>
      <c:lineChart>
        <c:grouping val="standard"/>
        <c:varyColors val="0"/>
        <c:ser>
          <c:idx val="0"/>
          <c:order val="0"/>
          <c:tx>
            <c:v>Farm Brief</c:v>
          </c:tx>
          <c:spPr>
            <a:ln w="28575" cap="rnd">
              <a:solidFill>
                <a:srgbClr val="1F4350"/>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pt idx="278">
                  <c:v>46082</c:v>
                </c:pt>
              </c:numCache>
            </c:numRef>
          </c:cat>
          <c:val>
            <c:numRef>
              <c:f>'Historic Data'!$R$25:$R$2940</c:f>
              <c:numCache>
                <c:formatCode>General</c:formatCode>
                <c:ptCount val="2916"/>
                <c:pt idx="0">
                  <c:v>112.5</c:v>
                </c:pt>
                <c:pt idx="1">
                  <c:v>112.5</c:v>
                </c:pt>
                <c:pt idx="2">
                  <c:v>112</c:v>
                </c:pt>
                <c:pt idx="3">
                  <c:v>112.5</c:v>
                </c:pt>
                <c:pt idx="4">
                  <c:v>116</c:v>
                </c:pt>
                <c:pt idx="5">
                  <c:v>117</c:v>
                </c:pt>
                <c:pt idx="6">
                  <c:v>117</c:v>
                </c:pt>
                <c:pt idx="7">
                  <c:v>117</c:v>
                </c:pt>
                <c:pt idx="8">
                  <c:v>118</c:v>
                </c:pt>
                <c:pt idx="9">
                  <c:v>119</c:v>
                </c:pt>
                <c:pt idx="10">
                  <c:v>119</c:v>
                </c:pt>
                <c:pt idx="11">
                  <c:v>123</c:v>
                </c:pt>
                <c:pt idx="12">
                  <c:v>123</c:v>
                </c:pt>
                <c:pt idx="13">
                  <c:v>123</c:v>
                </c:pt>
                <c:pt idx="14">
                  <c:v>123</c:v>
                </c:pt>
                <c:pt idx="15">
                  <c:v>123</c:v>
                </c:pt>
                <c:pt idx="16">
                  <c:v>123</c:v>
                </c:pt>
                <c:pt idx="17">
                  <c:v>126</c:v>
                </c:pt>
                <c:pt idx="18">
                  <c:v>126</c:v>
                </c:pt>
                <c:pt idx="19">
                  <c:v>126</c:v>
                </c:pt>
                <c:pt idx="20">
                  <c:v>126</c:v>
                </c:pt>
                <c:pt idx="21">
                  <c:v>128</c:v>
                </c:pt>
                <c:pt idx="22">
                  <c:v>128</c:v>
                </c:pt>
                <c:pt idx="23">
                  <c:v>128</c:v>
                </c:pt>
                <c:pt idx="24">
                  <c:v>128</c:v>
                </c:pt>
                <c:pt idx="25">
                  <c:v>128</c:v>
                </c:pt>
                <c:pt idx="26">
                  <c:v>128</c:v>
                </c:pt>
                <c:pt idx="27">
                  <c:v>128</c:v>
                </c:pt>
                <c:pt idx="28">
                  <c:v>138</c:v>
                </c:pt>
                <c:pt idx="29">
                  <c:v>138</c:v>
                </c:pt>
                <c:pt idx="30">
                  <c:v>138</c:v>
                </c:pt>
                <c:pt idx="31">
                  <c:v>138</c:v>
                </c:pt>
                <c:pt idx="32">
                  <c:v>138</c:v>
                </c:pt>
                <c:pt idx="33">
                  <c:v>144</c:v>
                </c:pt>
                <c:pt idx="34">
                  <c:v>143</c:v>
                </c:pt>
                <c:pt idx="35">
                  <c:v>143</c:v>
                </c:pt>
                <c:pt idx="36">
                  <c:v>143</c:v>
                </c:pt>
                <c:pt idx="37">
                  <c:v>144.5</c:v>
                </c:pt>
                <c:pt idx="38">
                  <c:v>144.5</c:v>
                </c:pt>
                <c:pt idx="39">
                  <c:v>144.5</c:v>
                </c:pt>
                <c:pt idx="40">
                  <c:v>144.5</c:v>
                </c:pt>
                <c:pt idx="41">
                  <c:v>144.5</c:v>
                </c:pt>
                <c:pt idx="42">
                  <c:v>144.5</c:v>
                </c:pt>
                <c:pt idx="43">
                  <c:v>144.5</c:v>
                </c:pt>
                <c:pt idx="44">
                  <c:v>144.5</c:v>
                </c:pt>
                <c:pt idx="45">
                  <c:v>144.5</c:v>
                </c:pt>
                <c:pt idx="46">
                  <c:v>144.5</c:v>
                </c:pt>
                <c:pt idx="47">
                  <c:v>144.5</c:v>
                </c:pt>
                <c:pt idx="48">
                  <c:v>144.5</c:v>
                </c:pt>
                <c:pt idx="49">
                  <c:v>144.5</c:v>
                </c:pt>
                <c:pt idx="50">
                  <c:v>145</c:v>
                </c:pt>
                <c:pt idx="51">
                  <c:v>145</c:v>
                </c:pt>
                <c:pt idx="52">
                  <c:v>153</c:v>
                </c:pt>
                <c:pt idx="53">
                  <c:v>157</c:v>
                </c:pt>
                <c:pt idx="54">
                  <c:v>157.5</c:v>
                </c:pt>
                <c:pt idx="55">
                  <c:v>157.5</c:v>
                </c:pt>
                <c:pt idx="56">
                  <c:v>157.5</c:v>
                </c:pt>
                <c:pt idx="57">
                  <c:v>175</c:v>
                </c:pt>
                <c:pt idx="58">
                  <c:v>182.5</c:v>
                </c:pt>
                <c:pt idx="59">
                  <c:v>242.5</c:v>
                </c:pt>
                <c:pt idx="60">
                  <c:v>309</c:v>
                </c:pt>
                <c:pt idx="61">
                  <c:v>307.5</c:v>
                </c:pt>
                <c:pt idx="62">
                  <c:v>340</c:v>
                </c:pt>
                <c:pt idx="63">
                  <c:v>352.5</c:v>
                </c:pt>
                <c:pt idx="64">
                  <c:v>392.5</c:v>
                </c:pt>
                <c:pt idx="65">
                  <c:v>542.5</c:v>
                </c:pt>
                <c:pt idx="66">
                  <c:v>282.25</c:v>
                </c:pt>
                <c:pt idx="67">
                  <c:v>592.5</c:v>
                </c:pt>
                <c:pt idx="68">
                  <c:v>580</c:v>
                </c:pt>
                <c:pt idx="69">
                  <c:v>580</c:v>
                </c:pt>
                <c:pt idx="70">
                  <c:v>580</c:v>
                </c:pt>
                <c:pt idx="71">
                  <c:v>570</c:v>
                </c:pt>
                <c:pt idx="72">
                  <c:v>579</c:v>
                </c:pt>
                <c:pt idx="73">
                  <c:v>555</c:v>
                </c:pt>
                <c:pt idx="74">
                  <c:v>550</c:v>
                </c:pt>
                <c:pt idx="75">
                  <c:v>545</c:v>
                </c:pt>
                <c:pt idx="76">
                  <c:v>530</c:v>
                </c:pt>
                <c:pt idx="77">
                  <c:v>212.25</c:v>
                </c:pt>
                <c:pt idx="78">
                  <c:v>422.5</c:v>
                </c:pt>
                <c:pt idx="79">
                  <c:v>365</c:v>
                </c:pt>
                <c:pt idx="80">
                  <c:v>355</c:v>
                </c:pt>
                <c:pt idx="81">
                  <c:v>355</c:v>
                </c:pt>
                <c:pt idx="82">
                  <c:v>342.5</c:v>
                </c:pt>
                <c:pt idx="83">
                  <c:v>337.5</c:v>
                </c:pt>
                <c:pt idx="84">
                  <c:v>317.5</c:v>
                </c:pt>
                <c:pt idx="85">
                  <c:v>317.5</c:v>
                </c:pt>
                <c:pt idx="86">
                  <c:v>325.5</c:v>
                </c:pt>
                <c:pt idx="87">
                  <c:v>325.5</c:v>
                </c:pt>
                <c:pt idx="88">
                  <c:v>325.5</c:v>
                </c:pt>
                <c:pt idx="89">
                  <c:v>337.5</c:v>
                </c:pt>
                <c:pt idx="91">
                  <c:v>307.5</c:v>
                </c:pt>
                <c:pt idx="92">
                  <c:v>308.5</c:v>
                </c:pt>
                <c:pt idx="93">
                  <c:v>325</c:v>
                </c:pt>
                <c:pt idx="94">
                  <c:v>325</c:v>
                </c:pt>
                <c:pt idx="95">
                  <c:v>325</c:v>
                </c:pt>
                <c:pt idx="96">
                  <c:v>335</c:v>
                </c:pt>
                <c:pt idx="97">
                  <c:v>335</c:v>
                </c:pt>
                <c:pt idx="98">
                  <c:v>335</c:v>
                </c:pt>
                <c:pt idx="99">
                  <c:v>335</c:v>
                </c:pt>
                <c:pt idx="100">
                  <c:v>335</c:v>
                </c:pt>
                <c:pt idx="101">
                  <c:v>335</c:v>
                </c:pt>
                <c:pt idx="102">
                  <c:v>335</c:v>
                </c:pt>
                <c:pt idx="103">
                  <c:v>335</c:v>
                </c:pt>
                <c:pt idx="104">
                  <c:v>335</c:v>
                </c:pt>
                <c:pt idx="105">
                  <c:v>345</c:v>
                </c:pt>
                <c:pt idx="106">
                  <c:v>345</c:v>
                </c:pt>
                <c:pt idx="107">
                  <c:v>334</c:v>
                </c:pt>
                <c:pt idx="108">
                  <c:v>340</c:v>
                </c:pt>
                <c:pt idx="109">
                  <c:v>347.5</c:v>
                </c:pt>
                <c:pt idx="110">
                  <c:v>347.5</c:v>
                </c:pt>
                <c:pt idx="111">
                  <c:v>347.5</c:v>
                </c:pt>
                <c:pt idx="112">
                  <c:v>347.5</c:v>
                </c:pt>
                <c:pt idx="113">
                  <c:v>347.5</c:v>
                </c:pt>
                <c:pt idx="114">
                  <c:v>345</c:v>
                </c:pt>
                <c:pt idx="115">
                  <c:v>327.5</c:v>
                </c:pt>
                <c:pt idx="116">
                  <c:v>322.5</c:v>
                </c:pt>
                <c:pt idx="117">
                  <c:v>322.5</c:v>
                </c:pt>
                <c:pt idx="118">
                  <c:v>322.5</c:v>
                </c:pt>
                <c:pt idx="119">
                  <c:v>312.5</c:v>
                </c:pt>
                <c:pt idx="120">
                  <c:v>307.5</c:v>
                </c:pt>
                <c:pt idx="121">
                  <c:v>302.5</c:v>
                </c:pt>
                <c:pt idx="122">
                  <c:v>312.5</c:v>
                </c:pt>
                <c:pt idx="123">
                  <c:v>312.5</c:v>
                </c:pt>
                <c:pt idx="124">
                  <c:v>322.5</c:v>
                </c:pt>
                <c:pt idx="125">
                  <c:v>322.5</c:v>
                </c:pt>
                <c:pt idx="126">
                  <c:v>317.5</c:v>
                </c:pt>
                <c:pt idx="127">
                  <c:v>315</c:v>
                </c:pt>
                <c:pt idx="128">
                  <c:v>300</c:v>
                </c:pt>
                <c:pt idx="129">
                  <c:v>275</c:v>
                </c:pt>
                <c:pt idx="130">
                  <c:v>261.5</c:v>
                </c:pt>
                <c:pt idx="131">
                  <c:v>267</c:v>
                </c:pt>
                <c:pt idx="132">
                  <c:v>267</c:v>
                </c:pt>
                <c:pt idx="133">
                  <c:v>267</c:v>
                </c:pt>
                <c:pt idx="134">
                  <c:v>267</c:v>
                </c:pt>
                <c:pt idx="135">
                  <c:v>267</c:v>
                </c:pt>
                <c:pt idx="136">
                  <c:v>267</c:v>
                </c:pt>
                <c:pt idx="137">
                  <c:v>267</c:v>
                </c:pt>
                <c:pt idx="138">
                  <c:v>272</c:v>
                </c:pt>
                <c:pt idx="139">
                  <c:v>267.5</c:v>
                </c:pt>
                <c:pt idx="140">
                  <c:v>267.5</c:v>
                </c:pt>
                <c:pt idx="141">
                  <c:v>267.5</c:v>
                </c:pt>
                <c:pt idx="142">
                  <c:v>267.5</c:v>
                </c:pt>
                <c:pt idx="143">
                  <c:v>267.5</c:v>
                </c:pt>
                <c:pt idx="144">
                  <c:v>268</c:v>
                </c:pt>
                <c:pt idx="145">
                  <c:v>268</c:v>
                </c:pt>
                <c:pt idx="146">
                  <c:v>271</c:v>
                </c:pt>
                <c:pt idx="147">
                  <c:v>267</c:v>
                </c:pt>
                <c:pt idx="148">
                  <c:v>267</c:v>
                </c:pt>
                <c:pt idx="149">
                  <c:v>267</c:v>
                </c:pt>
                <c:pt idx="150">
                  <c:v>265</c:v>
                </c:pt>
                <c:pt idx="151">
                  <c:v>257.5</c:v>
                </c:pt>
                <c:pt idx="152">
                  <c:v>257.5</c:v>
                </c:pt>
                <c:pt idx="153">
                  <c:v>255</c:v>
                </c:pt>
                <c:pt idx="154">
                  <c:v>255</c:v>
                </c:pt>
                <c:pt idx="155">
                  <c:v>237.5</c:v>
                </c:pt>
                <c:pt idx="156">
                  <c:v>227.5</c:v>
                </c:pt>
                <c:pt idx="157">
                  <c:v>235</c:v>
                </c:pt>
                <c:pt idx="158">
                  <c:v>235</c:v>
                </c:pt>
                <c:pt idx="159">
                  <c:v>231</c:v>
                </c:pt>
                <c:pt idx="160">
                  <c:v>227.5</c:v>
                </c:pt>
                <c:pt idx="161">
                  <c:v>222.5</c:v>
                </c:pt>
                <c:pt idx="162">
                  <c:v>230</c:v>
                </c:pt>
                <c:pt idx="163">
                  <c:v>232.5</c:v>
                </c:pt>
                <c:pt idx="164">
                  <c:v>237.5</c:v>
                </c:pt>
                <c:pt idx="165">
                  <c:v>237.5</c:v>
                </c:pt>
                <c:pt idx="166">
                  <c:v>237.5</c:v>
                </c:pt>
                <c:pt idx="167">
                  <c:v>237.5</c:v>
                </c:pt>
                <c:pt idx="168">
                  <c:v>239.5</c:v>
                </c:pt>
              </c:numCache>
            </c:numRef>
          </c:val>
          <c:smooth val="0"/>
          <c:extLst>
            <c:ext xmlns:c16="http://schemas.microsoft.com/office/drawing/2014/chart" uri="{C3380CC4-5D6E-409C-BE32-E72D297353CC}">
              <c16:uniqueId val="{00000000-3D4D-4FD7-A854-81662DFA55CE}"/>
            </c:ext>
          </c:extLst>
        </c:ser>
        <c:ser>
          <c:idx val="1"/>
          <c:order val="1"/>
          <c:tx>
            <c:v>AHDB</c:v>
          </c:tx>
          <c:spPr>
            <a:ln w="28575" cap="rnd">
              <a:solidFill>
                <a:srgbClr val="0090D4"/>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pt idx="278">
                  <c:v>46082</c:v>
                </c:pt>
              </c:numCache>
            </c:numRef>
          </c:cat>
          <c:val>
            <c:numRef>
              <c:f>'Historic Data'!$S$25:$S$2940</c:f>
              <c:numCache>
                <c:formatCode>General</c:formatCode>
                <c:ptCount val="2916"/>
                <c:pt idx="168" formatCode="0">
                  <c:v>246.375</c:v>
                </c:pt>
                <c:pt idx="169" formatCode="0">
                  <c:v>245.79166666666666</c:v>
                </c:pt>
                <c:pt idx="170" formatCode="0">
                  <c:v>244.27586206896552</c:v>
                </c:pt>
                <c:pt idx="171" formatCode="0">
                  <c:v>248.23809523809524</c:v>
                </c:pt>
                <c:pt idx="172" formatCode="0">
                  <c:v>249.94736842105263</c:v>
                </c:pt>
                <c:pt idx="173" formatCode="0">
                  <c:v>249.80357142857142</c:v>
                </c:pt>
                <c:pt idx="174" formatCode="0">
                  <c:v>249.77083333333334</c:v>
                </c:pt>
                <c:pt idx="175" formatCode="0">
                  <c:v>250.89399999999998</c:v>
                </c:pt>
                <c:pt idx="176" formatCode="0">
                  <c:v>257.55714285714282</c:v>
                </c:pt>
                <c:pt idx="177" formatCode="0">
                  <c:v>259.5</c:v>
                </c:pt>
                <c:pt idx="178" formatCode="0">
                  <c:v>261.93266666666665</c:v>
                </c:pt>
                <c:pt idx="179" formatCode="0">
                  <c:v>263.70809523809521</c:v>
                </c:pt>
                <c:pt idx="180" formatCode="0">
                  <c:v>260.42439999999999</c:v>
                </c:pt>
                <c:pt idx="181" formatCode="0">
                  <c:v>259.53086956521742</c:v>
                </c:pt>
                <c:pt idx="182" formatCode="0">
                  <c:v>263.31695652173914</c:v>
                </c:pt>
                <c:pt idx="183" formatCode="0">
                  <c:v>263.32086956521738</c:v>
                </c:pt>
                <c:pt idx="184" formatCode="0">
                  <c:v>264.39999999999998</c:v>
                </c:pt>
                <c:pt idx="185" formatCode="0">
                  <c:v>269.35000000000002</c:v>
                </c:pt>
                <c:pt idx="186" formatCode="0">
                  <c:v>276.52941176470586</c:v>
                </c:pt>
                <c:pt idx="187" formatCode="0">
                  <c:v>269.57758620689651</c:v>
                </c:pt>
                <c:pt idx="188" formatCode="0">
                  <c:v>271.25</c:v>
                </c:pt>
                <c:pt idx="189" formatCode="0">
                  <c:v>273.09953388026639</c:v>
                </c:pt>
                <c:pt idx="190" formatCode="0">
                  <c:v>273.09194673430568</c:v>
                </c:pt>
                <c:pt idx="191" formatCode="0">
                  <c:v>273.67435818371831</c:v>
                </c:pt>
                <c:pt idx="192" formatCode="0">
                  <c:v>279.05236520888747</c:v>
                </c:pt>
                <c:pt idx="193" formatCode="0">
                  <c:v>278.67572463768113</c:v>
                </c:pt>
                <c:pt idx="194" formatCode="0">
                  <c:v>278.67206695331697</c:v>
                </c:pt>
                <c:pt idx="195" formatCode="0">
                  <c:v>278.8</c:v>
                </c:pt>
                <c:pt idx="196" formatCode="0">
                  <c:v>278.68399008966492</c:v>
                </c:pt>
                <c:pt idx="197" formatCode="0">
                  <c:v>278.8</c:v>
                </c:pt>
                <c:pt idx="198" formatCode="0">
                  <c:v>280.88</c:v>
                </c:pt>
                <c:pt idx="199" formatCode="0">
                  <c:v>291.2</c:v>
                </c:pt>
                <c:pt idx="200" formatCode="0">
                  <c:v>286.3</c:v>
                </c:pt>
                <c:pt idx="201" formatCode="0">
                  <c:v>282.72000000000003</c:v>
                </c:pt>
                <c:pt idx="202" formatCode="0">
                  <c:v>277.55</c:v>
                </c:pt>
                <c:pt idx="203" formatCode="0">
                  <c:v>268.375</c:v>
                </c:pt>
                <c:pt idx="204" formatCode="0">
                  <c:v>256.56</c:v>
                </c:pt>
                <c:pt idx="205" formatCode="0">
                  <c:v>252.85</c:v>
                </c:pt>
                <c:pt idx="206" formatCode="0">
                  <c:v>259.95</c:v>
                </c:pt>
                <c:pt idx="207" formatCode="0">
                  <c:v>268.97624434389138</c:v>
                </c:pt>
                <c:pt idx="208" formatCode="0">
                  <c:v>261.85000000000002</c:v>
                </c:pt>
                <c:pt idx="209" formatCode="0">
                  <c:v>253.73460668509676</c:v>
                </c:pt>
                <c:pt idx="210" formatCode="0">
                  <c:v>248.22444444444443</c:v>
                </c:pt>
                <c:pt idx="211" formatCode="0">
                  <c:v>245.71428571428572</c:v>
                </c:pt>
                <c:pt idx="212" formatCode="0">
                  <c:v>241.13333333333333</c:v>
                </c:pt>
                <c:pt idx="213" formatCode="0">
                  <c:v>243.375</c:v>
                </c:pt>
                <c:pt idx="214" formatCode="0">
                  <c:v>242.1</c:v>
                </c:pt>
                <c:pt idx="215" formatCode="0">
                  <c:v>241.90909090909091</c:v>
                </c:pt>
                <c:pt idx="216" formatCode="0">
                  <c:v>248.20833333333334</c:v>
                </c:pt>
                <c:pt idx="217" formatCode="0">
                  <c:v>252.40909090909091</c:v>
                </c:pt>
                <c:pt idx="218" formatCode="0">
                  <c:v>254</c:v>
                </c:pt>
                <c:pt idx="219" formatCode="0">
                  <c:v>256.55</c:v>
                </c:pt>
                <c:pt idx="220" formatCode="0">
                  <c:v>257.16666666666669</c:v>
                </c:pt>
                <c:pt idx="221" formatCode="0">
                  <c:v>287.34482758620692</c:v>
                </c:pt>
                <c:pt idx="222" formatCode="0">
                  <c:v>346.875</c:v>
                </c:pt>
                <c:pt idx="223" formatCode="0">
                  <c:v>392.45</c:v>
                </c:pt>
                <c:pt idx="224" formatCode="0">
                  <c:v>426.2</c:v>
                </c:pt>
                <c:pt idx="225" formatCode="0">
                  <c:v>513.35</c:v>
                </c:pt>
                <c:pt idx="226" formatCode="0">
                  <c:v>534.1</c:v>
                </c:pt>
                <c:pt idx="227" formatCode="0">
                  <c:v>532.31578947368416</c:v>
                </c:pt>
                <c:pt idx="228" formatCode="0">
                  <c:v>542.3125</c:v>
                </c:pt>
                <c:pt idx="229" formatCode="0">
                  <c:v>542.625</c:v>
                </c:pt>
                <c:pt idx="230" formatCode="0">
                  <c:v>625.79999999999995</c:v>
                </c:pt>
                <c:pt idx="231" formatCode="0">
                  <c:v>664.45833333333337</c:v>
                </c:pt>
                <c:pt idx="232" formatCode="0">
                  <c:v>682.70833333333337</c:v>
                </c:pt>
                <c:pt idx="233" formatCode="0">
                  <c:v>729</c:v>
                </c:pt>
                <c:pt idx="234" formatCode="0">
                  <c:v>765.75</c:v>
                </c:pt>
                <c:pt idx="235" formatCode="0">
                  <c:v>769.66666666666663</c:v>
                </c:pt>
                <c:pt idx="236" formatCode="0">
                  <c:v>762.29166666666663</c:v>
                </c:pt>
                <c:pt idx="237" formatCode="0">
                  <c:v>690.625</c:v>
                </c:pt>
                <c:pt idx="238" formatCode="0">
                  <c:v>651.83333333333337</c:v>
                </c:pt>
                <c:pt idx="239" formatCode="0">
                  <c:v>641.75</c:v>
                </c:pt>
                <c:pt idx="240" formatCode="0">
                  <c:v>642.43478260869563</c:v>
                </c:pt>
                <c:pt idx="241" formatCode="0">
                  <c:v>638.54166666666663</c:v>
                </c:pt>
                <c:pt idx="242" formatCode="0">
                  <c:v>630.73333333333335</c:v>
                </c:pt>
                <c:pt idx="243" formatCode="0">
                  <c:v>558.875</c:v>
                </c:pt>
                <c:pt idx="244" formatCode="0">
                  <c:v>546.33333333333337</c:v>
                </c:pt>
                <c:pt idx="245" formatCode="0">
                  <c:v>431.4</c:v>
                </c:pt>
                <c:pt idx="246" formatCode="0">
                  <c:v>416.33333333333331</c:v>
                </c:pt>
                <c:pt idx="247" formatCode="0">
                  <c:v>419.03333333333336</c:v>
                </c:pt>
                <c:pt idx="248" formatCode="0">
                  <c:v>433.375</c:v>
                </c:pt>
                <c:pt idx="249" formatCode="0">
                  <c:v>426.1</c:v>
                </c:pt>
                <c:pt idx="250" formatCode="0">
                  <c:v>416.33333333333331</c:v>
                </c:pt>
                <c:pt idx="251" formatCode="0">
                  <c:v>408.55</c:v>
                </c:pt>
                <c:pt idx="252" formatCode="0">
                  <c:v>393.17241379310343</c:v>
                </c:pt>
                <c:pt idx="253" formatCode="0">
                  <c:v>375.41666666666669</c:v>
                </c:pt>
                <c:pt idx="254" formatCode="0">
                  <c:v>369.83333333333331</c:v>
                </c:pt>
                <c:pt idx="255" formatCode="0">
                  <c:v>369.04166666666669</c:v>
                </c:pt>
                <c:pt idx="256" formatCode="0">
                  <c:v>364.33333333333331</c:v>
                </c:pt>
                <c:pt idx="257" formatCode="0">
                  <c:v>365.35</c:v>
                </c:pt>
                <c:pt idx="258" formatCode="0">
                  <c:v>360.5</c:v>
                </c:pt>
                <c:pt idx="259" formatCode="0">
                  <c:v>357.625</c:v>
                </c:pt>
                <c:pt idx="260" formatCode="0">
                  <c:v>352.04166666666669</c:v>
                </c:pt>
                <c:pt idx="261" formatCode="0">
                  <c:v>341</c:v>
                </c:pt>
                <c:pt idx="262" formatCode="0">
                  <c:v>326.5</c:v>
                </c:pt>
                <c:pt idx="263" formatCode="0">
                  <c:v>323.73684210526318</c:v>
                </c:pt>
                <c:pt idx="264" formatCode="0">
                  <c:v>325.29166666666669</c:v>
                </c:pt>
                <c:pt idx="265" formatCode="0">
                  <c:v>327.39999999999998</c:v>
                </c:pt>
                <c:pt idx="266" formatCode="0">
                  <c:v>341.25</c:v>
                </c:pt>
                <c:pt idx="267" formatCode="0">
                  <c:v>351.46</c:v>
                </c:pt>
                <c:pt idx="268" formatCode="0">
                  <c:v>351.76250000000005</c:v>
                </c:pt>
                <c:pt idx="269" formatCode="0">
                  <c:v>348.63636363636363</c:v>
                </c:pt>
                <c:pt idx="270" formatCode="0">
                  <c:v>368.5</c:v>
                </c:pt>
                <c:pt idx="271" formatCode="0">
                  <c:v>365.5</c:v>
                </c:pt>
                <c:pt idx="272" formatCode="0">
                  <c:v>361.50299999999999</c:v>
                </c:pt>
                <c:pt idx="273" formatCode="0">
                  <c:v>362.5</c:v>
                </c:pt>
                <c:pt idx="274" formatCode="0">
                  <c:v>359.86052631578946</c:v>
                </c:pt>
                <c:pt idx="275" formatCode="0">
                  <c:v>358.02</c:v>
                </c:pt>
                <c:pt idx="276" formatCode="0">
                  <c:v>359.80842105263156</c:v>
                </c:pt>
                <c:pt idx="277" formatCode="0">
                  <c:v>365.28894736842102</c:v>
                </c:pt>
                <c:pt idx="278" formatCode="0">
                  <c:v>380.81631578947372</c:v>
                </c:pt>
              </c:numCache>
            </c:numRef>
          </c:val>
          <c:smooth val="0"/>
          <c:extLst>
            <c:ext xmlns:c16="http://schemas.microsoft.com/office/drawing/2014/chart" uri="{C3380CC4-5D6E-409C-BE32-E72D297353CC}">
              <c16:uniqueId val="{00000001-3D4D-4FD7-A854-81662DFA55CE}"/>
            </c:ext>
          </c:extLst>
        </c:ser>
        <c:dLbls>
          <c:showLegendKey val="0"/>
          <c:showVal val="0"/>
          <c:showCatName val="0"/>
          <c:showSerName val="0"/>
          <c:showPercent val="0"/>
          <c:showBubbleSize val="0"/>
        </c:dLbls>
        <c:smooth val="0"/>
        <c:axId val="240395976"/>
        <c:axId val="240603624"/>
      </c:lineChart>
      <c:dateAx>
        <c:axId val="240395976"/>
        <c:scaling>
          <c:orientation val="minMax"/>
          <c:min val="40969"/>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95959"/>
                </a:solidFill>
                <a:latin typeface="+mn-lt"/>
                <a:ea typeface="+mn-ea"/>
                <a:cs typeface="+mn-cs"/>
              </a:defRPr>
            </a:pPr>
            <a:endParaRPr lang="en-US"/>
          </a:p>
        </c:txPr>
        <c:crossAx val="240603624"/>
        <c:crosses val="autoZero"/>
        <c:auto val="0"/>
        <c:lblOffset val="100"/>
        <c:baseTimeUnit val="months"/>
        <c:majorUnit val="6"/>
        <c:majorTimeUnit val="months"/>
      </c:dateAx>
      <c:valAx>
        <c:axId val="240603624"/>
        <c:scaling>
          <c:orientation val="minMax"/>
          <c:max val="9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4991820987654321E-2"/>
              <c:y val="0.1292840277777777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395976"/>
        <c:crosses val="autoZero"/>
        <c:crossBetween val="between"/>
      </c:valAx>
      <c:spPr>
        <a:noFill/>
        <a:ln>
          <a:noFill/>
        </a:ln>
        <a:effectLst/>
      </c:spPr>
    </c:plotArea>
    <c:legend>
      <c:legendPos val="b"/>
      <c:layout>
        <c:manualLayout>
          <c:xMode val="edge"/>
          <c:yMode val="edge"/>
          <c:x val="0.33849182098765435"/>
          <c:y val="0.87277685185185172"/>
          <c:w val="0.32301620370370371"/>
          <c:h val="5.6667592592592596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Diammonium Phosphate (DAP)</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3212274667158083"/>
          <c:y val="0.20172245144380571"/>
          <c:w val="0.83797301983483108"/>
          <c:h val="0.52454118651301751"/>
        </c:manualLayout>
      </c:layout>
      <c:lineChart>
        <c:grouping val="standard"/>
        <c:varyColors val="0"/>
        <c:ser>
          <c:idx val="0"/>
          <c:order val="0"/>
          <c:tx>
            <c:v>Farm Brief</c:v>
          </c:tx>
          <c:spPr>
            <a:ln w="28575" cap="rnd">
              <a:solidFill>
                <a:srgbClr val="1F4350"/>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pt idx="278">
                  <c:v>46082</c:v>
                </c:pt>
              </c:numCache>
            </c:numRef>
          </c:cat>
          <c:val>
            <c:numRef>
              <c:f>'Historic Data'!$P$25:$P$2940</c:f>
              <c:numCache>
                <c:formatCode>General</c:formatCode>
                <c:ptCount val="2916"/>
                <c:pt idx="0">
                  <c:v>152.5</c:v>
                </c:pt>
                <c:pt idx="1">
                  <c:v>152.5</c:v>
                </c:pt>
                <c:pt idx="2">
                  <c:v>152.5</c:v>
                </c:pt>
                <c:pt idx="3">
                  <c:v>165.5</c:v>
                </c:pt>
                <c:pt idx="4">
                  <c:v>165.5</c:v>
                </c:pt>
                <c:pt idx="5">
                  <c:v>162.5</c:v>
                </c:pt>
                <c:pt idx="6">
                  <c:v>164.5</c:v>
                </c:pt>
                <c:pt idx="7">
                  <c:v>164.5</c:v>
                </c:pt>
                <c:pt idx="8">
                  <c:v>166.5</c:v>
                </c:pt>
                <c:pt idx="9">
                  <c:v>167.5</c:v>
                </c:pt>
                <c:pt idx="10">
                  <c:v>167.5</c:v>
                </c:pt>
                <c:pt idx="11">
                  <c:v>167.5</c:v>
                </c:pt>
                <c:pt idx="12">
                  <c:v>167.5</c:v>
                </c:pt>
                <c:pt idx="13">
                  <c:v>167.5</c:v>
                </c:pt>
                <c:pt idx="14">
                  <c:v>167.5</c:v>
                </c:pt>
                <c:pt idx="15">
                  <c:v>167.5</c:v>
                </c:pt>
                <c:pt idx="16">
                  <c:v>167.5</c:v>
                </c:pt>
                <c:pt idx="17">
                  <c:v>171.5</c:v>
                </c:pt>
                <c:pt idx="18">
                  <c:v>171.5</c:v>
                </c:pt>
                <c:pt idx="19">
                  <c:v>171.5</c:v>
                </c:pt>
                <c:pt idx="20">
                  <c:v>176.5</c:v>
                </c:pt>
                <c:pt idx="21">
                  <c:v>178</c:v>
                </c:pt>
                <c:pt idx="22">
                  <c:v>178</c:v>
                </c:pt>
                <c:pt idx="23">
                  <c:v>178</c:v>
                </c:pt>
                <c:pt idx="24">
                  <c:v>178</c:v>
                </c:pt>
                <c:pt idx="25">
                  <c:v>178</c:v>
                </c:pt>
                <c:pt idx="26">
                  <c:v>178</c:v>
                </c:pt>
                <c:pt idx="27">
                  <c:v>181.5</c:v>
                </c:pt>
                <c:pt idx="28">
                  <c:v>181.5</c:v>
                </c:pt>
                <c:pt idx="29">
                  <c:v>182</c:v>
                </c:pt>
                <c:pt idx="30">
                  <c:v>184</c:v>
                </c:pt>
                <c:pt idx="31">
                  <c:v>187</c:v>
                </c:pt>
                <c:pt idx="32">
                  <c:v>187</c:v>
                </c:pt>
                <c:pt idx="33">
                  <c:v>193</c:v>
                </c:pt>
                <c:pt idx="34">
                  <c:v>193</c:v>
                </c:pt>
                <c:pt idx="35">
                  <c:v>193</c:v>
                </c:pt>
                <c:pt idx="36">
                  <c:v>193</c:v>
                </c:pt>
                <c:pt idx="37">
                  <c:v>197.5</c:v>
                </c:pt>
                <c:pt idx="38">
                  <c:v>197.5</c:v>
                </c:pt>
                <c:pt idx="39">
                  <c:v>195</c:v>
                </c:pt>
                <c:pt idx="40">
                  <c:v>196</c:v>
                </c:pt>
                <c:pt idx="41">
                  <c:v>196</c:v>
                </c:pt>
                <c:pt idx="42">
                  <c:v>196</c:v>
                </c:pt>
                <c:pt idx="43">
                  <c:v>196</c:v>
                </c:pt>
                <c:pt idx="44">
                  <c:v>196</c:v>
                </c:pt>
                <c:pt idx="45">
                  <c:v>196</c:v>
                </c:pt>
                <c:pt idx="46">
                  <c:v>196</c:v>
                </c:pt>
                <c:pt idx="47">
                  <c:v>196</c:v>
                </c:pt>
                <c:pt idx="48">
                  <c:v>196</c:v>
                </c:pt>
                <c:pt idx="49">
                  <c:v>196</c:v>
                </c:pt>
                <c:pt idx="50">
                  <c:v>221</c:v>
                </c:pt>
                <c:pt idx="51">
                  <c:v>292.5</c:v>
                </c:pt>
                <c:pt idx="52">
                  <c:v>296.5</c:v>
                </c:pt>
                <c:pt idx="53">
                  <c:v>296</c:v>
                </c:pt>
                <c:pt idx="54">
                  <c:v>296</c:v>
                </c:pt>
                <c:pt idx="55">
                  <c:v>298.5</c:v>
                </c:pt>
                <c:pt idx="56">
                  <c:v>298.5</c:v>
                </c:pt>
                <c:pt idx="57">
                  <c:v>300</c:v>
                </c:pt>
                <c:pt idx="58">
                  <c:v>302.5</c:v>
                </c:pt>
                <c:pt idx="59">
                  <c:v>342.5</c:v>
                </c:pt>
                <c:pt idx="60">
                  <c:v>497</c:v>
                </c:pt>
                <c:pt idx="61">
                  <c:v>498</c:v>
                </c:pt>
                <c:pt idx="62">
                  <c:v>528</c:v>
                </c:pt>
                <c:pt idx="63">
                  <c:v>576</c:v>
                </c:pt>
                <c:pt idx="64">
                  <c:v>737.5</c:v>
                </c:pt>
                <c:pt idx="65">
                  <c:v>767.5</c:v>
                </c:pt>
                <c:pt idx="66">
                  <c:v>392.25</c:v>
                </c:pt>
                <c:pt idx="67">
                  <c:v>782.5</c:v>
                </c:pt>
                <c:pt idx="68">
                  <c:v>780</c:v>
                </c:pt>
                <c:pt idx="69">
                  <c:v>780</c:v>
                </c:pt>
                <c:pt idx="70">
                  <c:v>735</c:v>
                </c:pt>
                <c:pt idx="71">
                  <c:v>655</c:v>
                </c:pt>
                <c:pt idx="72">
                  <c:v>655</c:v>
                </c:pt>
                <c:pt idx="73">
                  <c:v>455</c:v>
                </c:pt>
                <c:pt idx="74">
                  <c:v>435</c:v>
                </c:pt>
                <c:pt idx="75">
                  <c:v>367.5</c:v>
                </c:pt>
                <c:pt idx="76">
                  <c:v>377.5</c:v>
                </c:pt>
                <c:pt idx="77">
                  <c:v>162.25</c:v>
                </c:pt>
                <c:pt idx="78">
                  <c:v>270</c:v>
                </c:pt>
                <c:pt idx="79">
                  <c:v>270</c:v>
                </c:pt>
                <c:pt idx="80">
                  <c:v>267.5</c:v>
                </c:pt>
                <c:pt idx="81">
                  <c:v>267.5</c:v>
                </c:pt>
                <c:pt idx="82">
                  <c:v>267.5</c:v>
                </c:pt>
                <c:pt idx="83">
                  <c:v>267.5</c:v>
                </c:pt>
                <c:pt idx="84">
                  <c:v>335</c:v>
                </c:pt>
                <c:pt idx="85">
                  <c:v>362.5</c:v>
                </c:pt>
                <c:pt idx="86">
                  <c:v>377.5</c:v>
                </c:pt>
                <c:pt idx="87">
                  <c:v>377.5</c:v>
                </c:pt>
                <c:pt idx="88">
                  <c:v>372.5</c:v>
                </c:pt>
                <c:pt idx="91">
                  <c:v>407.5</c:v>
                </c:pt>
                <c:pt idx="92">
                  <c:v>410</c:v>
                </c:pt>
                <c:pt idx="93">
                  <c:v>467.5</c:v>
                </c:pt>
                <c:pt idx="94">
                  <c:v>477.5</c:v>
                </c:pt>
                <c:pt idx="95">
                  <c:v>477.5</c:v>
                </c:pt>
                <c:pt idx="96">
                  <c:v>480</c:v>
                </c:pt>
                <c:pt idx="97">
                  <c:v>480</c:v>
                </c:pt>
                <c:pt idx="98">
                  <c:v>480</c:v>
                </c:pt>
                <c:pt idx="99">
                  <c:v>480</c:v>
                </c:pt>
                <c:pt idx="100">
                  <c:v>480</c:v>
                </c:pt>
                <c:pt idx="101">
                  <c:v>472.5</c:v>
                </c:pt>
                <c:pt idx="102">
                  <c:v>472.5</c:v>
                </c:pt>
                <c:pt idx="103">
                  <c:v>485</c:v>
                </c:pt>
                <c:pt idx="104">
                  <c:v>485</c:v>
                </c:pt>
                <c:pt idx="105">
                  <c:v>507.5</c:v>
                </c:pt>
                <c:pt idx="106">
                  <c:v>507.5</c:v>
                </c:pt>
                <c:pt idx="107">
                  <c:v>490</c:v>
                </c:pt>
                <c:pt idx="108">
                  <c:v>502.5</c:v>
                </c:pt>
                <c:pt idx="109">
                  <c:v>452.5</c:v>
                </c:pt>
                <c:pt idx="110">
                  <c:v>472.5</c:v>
                </c:pt>
                <c:pt idx="111">
                  <c:v>472.5</c:v>
                </c:pt>
                <c:pt idx="112">
                  <c:v>462.5</c:v>
                </c:pt>
                <c:pt idx="113">
                  <c:v>462.5</c:v>
                </c:pt>
                <c:pt idx="114">
                  <c:v>447.5</c:v>
                </c:pt>
                <c:pt idx="115">
                  <c:v>440</c:v>
                </c:pt>
                <c:pt idx="116">
                  <c:v>440</c:v>
                </c:pt>
                <c:pt idx="117">
                  <c:v>440</c:v>
                </c:pt>
                <c:pt idx="118">
                  <c:v>440</c:v>
                </c:pt>
                <c:pt idx="119">
                  <c:v>430</c:v>
                </c:pt>
                <c:pt idx="120">
                  <c:v>397.5</c:v>
                </c:pt>
                <c:pt idx="121">
                  <c:v>395</c:v>
                </c:pt>
                <c:pt idx="122">
                  <c:v>395</c:v>
                </c:pt>
                <c:pt idx="123">
                  <c:v>395</c:v>
                </c:pt>
                <c:pt idx="124">
                  <c:v>397.5</c:v>
                </c:pt>
                <c:pt idx="125">
                  <c:v>397.5</c:v>
                </c:pt>
                <c:pt idx="126">
                  <c:v>397.5</c:v>
                </c:pt>
                <c:pt idx="127">
                  <c:v>397.5</c:v>
                </c:pt>
                <c:pt idx="128">
                  <c:v>397.5</c:v>
                </c:pt>
                <c:pt idx="129">
                  <c:v>362.5</c:v>
                </c:pt>
                <c:pt idx="130">
                  <c:v>352.5</c:v>
                </c:pt>
                <c:pt idx="131">
                  <c:v>356</c:v>
                </c:pt>
                <c:pt idx="132">
                  <c:v>356</c:v>
                </c:pt>
                <c:pt idx="133">
                  <c:v>377.5</c:v>
                </c:pt>
                <c:pt idx="134">
                  <c:v>377.5</c:v>
                </c:pt>
                <c:pt idx="135">
                  <c:v>377.5</c:v>
                </c:pt>
                <c:pt idx="136">
                  <c:v>377.5</c:v>
                </c:pt>
                <c:pt idx="137">
                  <c:v>377.5</c:v>
                </c:pt>
                <c:pt idx="138">
                  <c:v>382.5</c:v>
                </c:pt>
                <c:pt idx="139">
                  <c:v>357.5</c:v>
                </c:pt>
                <c:pt idx="140">
                  <c:v>370</c:v>
                </c:pt>
                <c:pt idx="141">
                  <c:v>370</c:v>
                </c:pt>
                <c:pt idx="142">
                  <c:v>370</c:v>
                </c:pt>
                <c:pt idx="143">
                  <c:v>370</c:v>
                </c:pt>
                <c:pt idx="144">
                  <c:v>382.5</c:v>
                </c:pt>
                <c:pt idx="145">
                  <c:v>382.5</c:v>
                </c:pt>
                <c:pt idx="146">
                  <c:v>392.5</c:v>
                </c:pt>
                <c:pt idx="147">
                  <c:v>392.5</c:v>
                </c:pt>
                <c:pt idx="148">
                  <c:v>392.5</c:v>
                </c:pt>
                <c:pt idx="149">
                  <c:v>392.5</c:v>
                </c:pt>
                <c:pt idx="150">
                  <c:v>392.5</c:v>
                </c:pt>
                <c:pt idx="151">
                  <c:v>387.5</c:v>
                </c:pt>
                <c:pt idx="152">
                  <c:v>387.5</c:v>
                </c:pt>
                <c:pt idx="153">
                  <c:v>385</c:v>
                </c:pt>
                <c:pt idx="154">
                  <c:v>385</c:v>
                </c:pt>
                <c:pt idx="155">
                  <c:v>362.5</c:v>
                </c:pt>
                <c:pt idx="156">
                  <c:v>360.5</c:v>
                </c:pt>
                <c:pt idx="157">
                  <c:v>342</c:v>
                </c:pt>
                <c:pt idx="158">
                  <c:v>342</c:v>
                </c:pt>
                <c:pt idx="159">
                  <c:v>338</c:v>
                </c:pt>
                <c:pt idx="160">
                  <c:v>334</c:v>
                </c:pt>
                <c:pt idx="161">
                  <c:v>324</c:v>
                </c:pt>
                <c:pt idx="162">
                  <c:v>337.5</c:v>
                </c:pt>
                <c:pt idx="163">
                  <c:v>317.5</c:v>
                </c:pt>
                <c:pt idx="164">
                  <c:v>322.5</c:v>
                </c:pt>
                <c:pt idx="165">
                  <c:v>322.5</c:v>
                </c:pt>
                <c:pt idx="166">
                  <c:v>322.5</c:v>
                </c:pt>
                <c:pt idx="167">
                  <c:v>322.5</c:v>
                </c:pt>
                <c:pt idx="168">
                  <c:v>324.5</c:v>
                </c:pt>
              </c:numCache>
            </c:numRef>
          </c:val>
          <c:smooth val="0"/>
          <c:extLst>
            <c:ext xmlns:c16="http://schemas.microsoft.com/office/drawing/2014/chart" uri="{C3380CC4-5D6E-409C-BE32-E72D297353CC}">
              <c16:uniqueId val="{00000000-2067-4405-886E-46E9DBF30769}"/>
            </c:ext>
          </c:extLst>
        </c:ser>
        <c:ser>
          <c:idx val="1"/>
          <c:order val="1"/>
          <c:tx>
            <c:v>AHDB</c:v>
          </c:tx>
          <c:spPr>
            <a:ln w="28575" cap="rnd">
              <a:solidFill>
                <a:srgbClr val="0090D4"/>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pt idx="278">
                  <c:v>46082</c:v>
                </c:pt>
              </c:numCache>
            </c:numRef>
          </c:cat>
          <c:val>
            <c:numRef>
              <c:f>'Historic Data'!$Q$25:$Q$2940</c:f>
              <c:numCache>
                <c:formatCode>General</c:formatCode>
                <c:ptCount val="2916"/>
                <c:pt idx="168" formatCode="0">
                  <c:v>335.45</c:v>
                </c:pt>
                <c:pt idx="169" formatCode="0">
                  <c:v>342.26315789473682</c:v>
                </c:pt>
                <c:pt idx="170" formatCode="0">
                  <c:v>347.6</c:v>
                </c:pt>
                <c:pt idx="171" formatCode="0">
                  <c:v>348</c:v>
                </c:pt>
                <c:pt idx="172" formatCode="0">
                  <c:v>345.44444444444446</c:v>
                </c:pt>
                <c:pt idx="173" formatCode="0">
                  <c:v>342.4708</c:v>
                </c:pt>
                <c:pt idx="174" formatCode="0">
                  <c:v>334.286</c:v>
                </c:pt>
                <c:pt idx="175" formatCode="0">
                  <c:v>330.21733333333333</c:v>
                </c:pt>
                <c:pt idx="176" formatCode="0">
                  <c:v>330.94736842105266</c:v>
                </c:pt>
                <c:pt idx="177" formatCode="0">
                  <c:v>335.16666666666669</c:v>
                </c:pt>
                <c:pt idx="178" formatCode="0">
                  <c:v>354.90384615384613</c:v>
                </c:pt>
                <c:pt idx="179" formatCode="0">
                  <c:v>371.10526315789474</c:v>
                </c:pt>
                <c:pt idx="180" formatCode="0">
                  <c:v>364.04347826086956</c:v>
                </c:pt>
                <c:pt idx="181" formatCode="0">
                  <c:v>364</c:v>
                </c:pt>
                <c:pt idx="182" formatCode="0">
                  <c:v>367.93181818181819</c:v>
                </c:pt>
                <c:pt idx="183" formatCode="0">
                  <c:v>368.6</c:v>
                </c:pt>
                <c:pt idx="184" formatCode="0">
                  <c:v>374.72</c:v>
                </c:pt>
                <c:pt idx="185" formatCode="0">
                  <c:v>393.15</c:v>
                </c:pt>
                <c:pt idx="186" formatCode="0">
                  <c:v>405.64705882352939</c:v>
                </c:pt>
                <c:pt idx="187" formatCode="0">
                  <c:v>404.98214285714283</c:v>
                </c:pt>
                <c:pt idx="188" formatCode="0">
                  <c:v>405.95</c:v>
                </c:pt>
                <c:pt idx="189" formatCode="0">
                  <c:v>409.44</c:v>
                </c:pt>
                <c:pt idx="190" formatCode="0">
                  <c:v>409.70588235294116</c:v>
                </c:pt>
                <c:pt idx="191" formatCode="0">
                  <c:v>409.1764705882353</c:v>
                </c:pt>
                <c:pt idx="192" formatCode="0">
                  <c:v>408.88</c:v>
                </c:pt>
                <c:pt idx="193" formatCode="0">
                  <c:v>403.35</c:v>
                </c:pt>
                <c:pt idx="194" formatCode="0">
                  <c:v>398.85634118967459</c:v>
                </c:pt>
                <c:pt idx="195" formatCode="0">
                  <c:v>393.71428571428572</c:v>
                </c:pt>
                <c:pt idx="196" formatCode="0">
                  <c:v>386.2</c:v>
                </c:pt>
                <c:pt idx="197" formatCode="0">
                  <c:v>375.9</c:v>
                </c:pt>
                <c:pt idx="198" formatCode="0">
                  <c:v>364.84</c:v>
                </c:pt>
                <c:pt idx="199" formatCode="0">
                  <c:v>358.35</c:v>
                </c:pt>
                <c:pt idx="200" formatCode="0">
                  <c:v>356.95</c:v>
                </c:pt>
                <c:pt idx="201" formatCode="0">
                  <c:v>350.4</c:v>
                </c:pt>
                <c:pt idx="202" formatCode="0">
                  <c:v>340.85</c:v>
                </c:pt>
                <c:pt idx="203" formatCode="0">
                  <c:v>326.8125</c:v>
                </c:pt>
                <c:pt idx="204" formatCode="0">
                  <c:v>300.64</c:v>
                </c:pt>
                <c:pt idx="205" formatCode="0">
                  <c:v>299.8</c:v>
                </c:pt>
                <c:pt idx="206" formatCode="0">
                  <c:v>313.60000000000002</c:v>
                </c:pt>
                <c:pt idx="207" formatCode="0">
                  <c:v>331.66666666666669</c:v>
                </c:pt>
                <c:pt idx="208" formatCode="0">
                  <c:v>322.85000000000002</c:v>
                </c:pt>
                <c:pt idx="209" formatCode="0">
                  <c:v>312.21088902555692</c:v>
                </c:pt>
                <c:pt idx="210" formatCode="0">
                  <c:v>307.42214285714283</c:v>
                </c:pt>
                <c:pt idx="211" formatCode="0">
                  <c:v>#N/A</c:v>
                </c:pt>
                <c:pt idx="212" formatCode="0">
                  <c:v>315.14285714285717</c:v>
                </c:pt>
                <c:pt idx="213" formatCode="0">
                  <c:v>324.45833333333331</c:v>
                </c:pt>
                <c:pt idx="214" formatCode="0">
                  <c:v>339.3</c:v>
                </c:pt>
                <c:pt idx="215" formatCode="0">
                  <c:v>351.13636363636363</c:v>
                </c:pt>
                <c:pt idx="216" formatCode="0">
                  <c:v>378.29166666666669</c:v>
                </c:pt>
                <c:pt idx="217" formatCode="0">
                  <c:v>430.77272727272725</c:v>
                </c:pt>
                <c:pt idx="218" formatCode="0">
                  <c:v>453.89285714285717</c:v>
                </c:pt>
                <c:pt idx="219" formatCode="0">
                  <c:v>485.6</c:v>
                </c:pt>
                <c:pt idx="220" formatCode="0">
                  <c:v>483.30434782608694</c:v>
                </c:pt>
                <c:pt idx="221" formatCode="0">
                  <c:v>519.55172413793105</c:v>
                </c:pt>
                <c:pt idx="222" formatCode="0">
                  <c:v>559.08333333333337</c:v>
                </c:pt>
                <c:pt idx="223" formatCode="0">
                  <c:v>566.95000000000005</c:v>
                </c:pt>
                <c:pt idx="224" formatCode="0">
                  <c:v>579.4</c:v>
                </c:pt>
                <c:pt idx="225" formatCode="0">
                  <c:v>655.1</c:v>
                </c:pt>
                <c:pt idx="226" formatCode="0">
                  <c:v>714.6</c:v>
                </c:pt>
                <c:pt idx="227" formatCode="0">
                  <c:v>766.70588235294122</c:v>
                </c:pt>
                <c:pt idx="228" formatCode="0">
                  <c:v>798.25</c:v>
                </c:pt>
                <c:pt idx="229" formatCode="0">
                  <c:v>798.875</c:v>
                </c:pt>
                <c:pt idx="230" formatCode="0">
                  <c:v>#N/A</c:v>
                </c:pt>
                <c:pt idx="231" formatCode="0">
                  <c:v>1129.5</c:v>
                </c:pt>
                <c:pt idx="232" formatCode="0">
                  <c:v>1100</c:v>
                </c:pt>
                <c:pt idx="233" formatCode="0">
                  <c:v>1078</c:v>
                </c:pt>
                <c:pt idx="234" formatCode="0">
                  <c:v>1092.5</c:v>
                </c:pt>
                <c:pt idx="235" formatCode="0">
                  <c:v>1047.5</c:v>
                </c:pt>
                <c:pt idx="236" formatCode="0">
                  <c:v>1002.9166666666666</c:v>
                </c:pt>
                <c:pt idx="237" formatCode="0">
                  <c:v>959.375</c:v>
                </c:pt>
                <c:pt idx="238" formatCode="0">
                  <c:v>911.16666666666663</c:v>
                </c:pt>
                <c:pt idx="239" formatCode="0">
                  <c:v>867.05882352941171</c:v>
                </c:pt>
                <c:pt idx="240" formatCode="0">
                  <c:v>793.39130434782612</c:v>
                </c:pt>
                <c:pt idx="241" formatCode="0">
                  <c:v>754.04166666666663</c:v>
                </c:pt>
                <c:pt idx="242" formatCode="0">
                  <c:v>722.06666666666672</c:v>
                </c:pt>
                <c:pt idx="243" formatCode="0">
                  <c:v>675</c:v>
                </c:pt>
                <c:pt idx="244" formatCode="0">
                  <c:v>652.04166666666663</c:v>
                </c:pt>
                <c:pt idx="245" formatCode="0">
                  <c:v>558.48</c:v>
                </c:pt>
                <c:pt idx="246" formatCode="0">
                  <c:v>518.79166666666663</c:v>
                </c:pt>
                <c:pt idx="247" formatCode="0">
                  <c:v>528</c:v>
                </c:pt>
                <c:pt idx="248" formatCode="0">
                  <c:v>540.08333333333337</c:v>
                </c:pt>
                <c:pt idx="249" formatCode="0">
                  <c:v>547.29999999999995</c:v>
                </c:pt>
                <c:pt idx="250" formatCode="0">
                  <c:v>568.66666666666663</c:v>
                </c:pt>
                <c:pt idx="251" formatCode="0">
                  <c:v>560.79999999999995</c:v>
                </c:pt>
                <c:pt idx="252" formatCode="0">
                  <c:v>570.51724137931035</c:v>
                </c:pt>
                <c:pt idx="253" formatCode="0">
                  <c:v>571.70833333333337</c:v>
                </c:pt>
                <c:pt idx="254" formatCode="0">
                  <c:v>571.33333333333337</c:v>
                </c:pt>
                <c:pt idx="255" formatCode="0">
                  <c:v>572.58333333333337</c:v>
                </c:pt>
                <c:pt idx="256" formatCode="0">
                  <c:v>571.16666666666663</c:v>
                </c:pt>
                <c:pt idx="257" formatCode="0">
                  <c:v>567.9</c:v>
                </c:pt>
                <c:pt idx="258" formatCode="0">
                  <c:v>569.5333333333333</c:v>
                </c:pt>
                <c:pt idx="259" formatCode="0">
                  <c:v>573.625</c:v>
                </c:pt>
                <c:pt idx="260" formatCode="0">
                  <c:v>566.70833333333337</c:v>
                </c:pt>
                <c:pt idx="261" formatCode="0">
                  <c:v>564.83333333333337</c:v>
                </c:pt>
                <c:pt idx="262" formatCode="0">
                  <c:v>562.41666666666663</c:v>
                </c:pt>
                <c:pt idx="263" formatCode="0">
                  <c:v>564.21052631578948</c:v>
                </c:pt>
                <c:pt idx="264" formatCode="0">
                  <c:v>581.41666666666663</c:v>
                </c:pt>
                <c:pt idx="265" formatCode="0">
                  <c:v>593.85</c:v>
                </c:pt>
                <c:pt idx="266" formatCode="0">
                  <c:v>596.20000000000005</c:v>
                </c:pt>
                <c:pt idx="267" formatCode="0">
                  <c:v>604.75399999999991</c:v>
                </c:pt>
                <c:pt idx="268" formatCode="0">
                  <c:v>618.39375000000007</c:v>
                </c:pt>
                <c:pt idx="269" formatCode="0">
                  <c:v>634.09090909090912</c:v>
                </c:pt>
                <c:pt idx="270" formatCode="0">
                  <c:v>669</c:v>
                </c:pt>
                <c:pt idx="271" formatCode="0">
                  <c:v>688.75</c:v>
                </c:pt>
                <c:pt idx="272" formatCode="0">
                  <c:v>690.83750000000009</c:v>
                </c:pt>
                <c:pt idx="273" formatCode="0">
                  <c:v>684.25</c:v>
                </c:pt>
                <c:pt idx="274" formatCode="0">
                  <c:v>677.38764705882352</c:v>
                </c:pt>
                <c:pt idx="275" formatCode="0">
                  <c:v>672.5625</c:v>
                </c:pt>
                <c:pt idx="276" formatCode="0">
                  <c:v>672.71999999999991</c:v>
                </c:pt>
                <c:pt idx="277" formatCode="0">
                  <c:v>719.14833333333343</c:v>
                </c:pt>
                <c:pt idx="278" formatCode="0">
                  <c:v>745.73333333333335</c:v>
                </c:pt>
              </c:numCache>
            </c:numRef>
          </c:val>
          <c:smooth val="0"/>
          <c:extLst>
            <c:ext xmlns:c16="http://schemas.microsoft.com/office/drawing/2014/chart" uri="{C3380CC4-5D6E-409C-BE32-E72D297353CC}">
              <c16:uniqueId val="{00000001-2067-4405-886E-46E9DBF30769}"/>
            </c:ext>
          </c:extLst>
        </c:ser>
        <c:dLbls>
          <c:showLegendKey val="0"/>
          <c:showVal val="0"/>
          <c:showCatName val="0"/>
          <c:showSerName val="0"/>
          <c:showPercent val="0"/>
          <c:showBubbleSize val="0"/>
        </c:dLbls>
        <c:smooth val="0"/>
        <c:axId val="240604408"/>
        <c:axId val="240604800"/>
      </c:lineChart>
      <c:dateAx>
        <c:axId val="240604408"/>
        <c:scaling>
          <c:orientation val="minMax"/>
          <c:min val="40969"/>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240604800"/>
        <c:crosses val="autoZero"/>
        <c:auto val="0"/>
        <c:lblOffset val="100"/>
        <c:baseTimeUnit val="months"/>
        <c:majorUnit val="6"/>
        <c:majorTimeUnit val="months"/>
      </c:dateAx>
      <c:valAx>
        <c:axId val="240604800"/>
        <c:scaling>
          <c:orientation val="minMax"/>
          <c:max val="12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2.2200468184720153E-2"/>
              <c:y val="0.1968765262515262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604408"/>
        <c:crosses val="autoZero"/>
        <c:crossBetween val="between"/>
      </c:valAx>
      <c:spPr>
        <a:noFill/>
        <a:ln>
          <a:noFill/>
        </a:ln>
        <a:effectLst/>
      </c:spPr>
    </c:plotArea>
    <c:legend>
      <c:legendPos val="b"/>
      <c:layout>
        <c:manualLayout>
          <c:xMode val="edge"/>
          <c:yMode val="edge"/>
          <c:x val="0.33849182098765435"/>
          <c:y val="0.87277685185185172"/>
          <c:w val="0.32301620370370371"/>
          <c:h val="5.6667592592592596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Triple Super Phosphate (TSP)</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0746428571428572"/>
          <c:y val="0.20385057099292708"/>
          <c:w val="0.86877721088435378"/>
          <c:h val="0.53362062347881978"/>
        </c:manualLayout>
      </c:layout>
      <c:lineChart>
        <c:grouping val="standard"/>
        <c:varyColors val="0"/>
        <c:ser>
          <c:idx val="0"/>
          <c:order val="0"/>
          <c:tx>
            <c:v>Farm Brief</c:v>
          </c:tx>
          <c:spPr>
            <a:ln w="28575" cap="rnd">
              <a:solidFill>
                <a:srgbClr val="1F4350"/>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pt idx="278">
                  <c:v>46082</c:v>
                </c:pt>
              </c:numCache>
            </c:numRef>
          </c:cat>
          <c:val>
            <c:numRef>
              <c:f>'Historic Data'!$T$25:$T$2940</c:f>
              <c:numCache>
                <c:formatCode>General</c:formatCode>
                <c:ptCount val="2916"/>
                <c:pt idx="0">
                  <c:v>121</c:v>
                </c:pt>
                <c:pt idx="1">
                  <c:v>121</c:v>
                </c:pt>
                <c:pt idx="2">
                  <c:v>124</c:v>
                </c:pt>
                <c:pt idx="3">
                  <c:v>127</c:v>
                </c:pt>
                <c:pt idx="4">
                  <c:v>128</c:v>
                </c:pt>
                <c:pt idx="5">
                  <c:v>130</c:v>
                </c:pt>
                <c:pt idx="6">
                  <c:v>131</c:v>
                </c:pt>
                <c:pt idx="7">
                  <c:v>131</c:v>
                </c:pt>
                <c:pt idx="8">
                  <c:v>134</c:v>
                </c:pt>
                <c:pt idx="9">
                  <c:v>136</c:v>
                </c:pt>
                <c:pt idx="10">
                  <c:v>136</c:v>
                </c:pt>
                <c:pt idx="11">
                  <c:v>136</c:v>
                </c:pt>
                <c:pt idx="12">
                  <c:v>136</c:v>
                </c:pt>
                <c:pt idx="13">
                  <c:v>136</c:v>
                </c:pt>
                <c:pt idx="14">
                  <c:v>135</c:v>
                </c:pt>
                <c:pt idx="15">
                  <c:v>135</c:v>
                </c:pt>
                <c:pt idx="16">
                  <c:v>135</c:v>
                </c:pt>
                <c:pt idx="17">
                  <c:v>135</c:v>
                </c:pt>
                <c:pt idx="18">
                  <c:v>137</c:v>
                </c:pt>
                <c:pt idx="19">
                  <c:v>137</c:v>
                </c:pt>
                <c:pt idx="20">
                  <c:v>147</c:v>
                </c:pt>
                <c:pt idx="21">
                  <c:v>148</c:v>
                </c:pt>
                <c:pt idx="22">
                  <c:v>148</c:v>
                </c:pt>
                <c:pt idx="23">
                  <c:v>148</c:v>
                </c:pt>
                <c:pt idx="24">
                  <c:v>148</c:v>
                </c:pt>
                <c:pt idx="25">
                  <c:v>148</c:v>
                </c:pt>
                <c:pt idx="26">
                  <c:v>148</c:v>
                </c:pt>
                <c:pt idx="27">
                  <c:v>148</c:v>
                </c:pt>
                <c:pt idx="28">
                  <c:v>148</c:v>
                </c:pt>
                <c:pt idx="29">
                  <c:v>148</c:v>
                </c:pt>
                <c:pt idx="30">
                  <c:v>150</c:v>
                </c:pt>
                <c:pt idx="31">
                  <c:v>150</c:v>
                </c:pt>
                <c:pt idx="32">
                  <c:v>150</c:v>
                </c:pt>
                <c:pt idx="33">
                  <c:v>149</c:v>
                </c:pt>
                <c:pt idx="34">
                  <c:v>149</c:v>
                </c:pt>
                <c:pt idx="35">
                  <c:v>149</c:v>
                </c:pt>
                <c:pt idx="36">
                  <c:v>149</c:v>
                </c:pt>
                <c:pt idx="37">
                  <c:v>151</c:v>
                </c:pt>
                <c:pt idx="38">
                  <c:v>150</c:v>
                </c:pt>
                <c:pt idx="39">
                  <c:v>150</c:v>
                </c:pt>
                <c:pt idx="40">
                  <c:v>148.5</c:v>
                </c:pt>
                <c:pt idx="41">
                  <c:v>148</c:v>
                </c:pt>
                <c:pt idx="42">
                  <c:v>148</c:v>
                </c:pt>
                <c:pt idx="43">
                  <c:v>148</c:v>
                </c:pt>
                <c:pt idx="44">
                  <c:v>148</c:v>
                </c:pt>
                <c:pt idx="45">
                  <c:v>148</c:v>
                </c:pt>
                <c:pt idx="46">
                  <c:v>148</c:v>
                </c:pt>
                <c:pt idx="47">
                  <c:v>148</c:v>
                </c:pt>
                <c:pt idx="48">
                  <c:v>148</c:v>
                </c:pt>
                <c:pt idx="49">
                  <c:v>148</c:v>
                </c:pt>
                <c:pt idx="50">
                  <c:v>162</c:v>
                </c:pt>
                <c:pt idx="51">
                  <c:v>185</c:v>
                </c:pt>
                <c:pt idx="52">
                  <c:v>200</c:v>
                </c:pt>
                <c:pt idx="53">
                  <c:v>230</c:v>
                </c:pt>
                <c:pt idx="54">
                  <c:v>247.5</c:v>
                </c:pt>
                <c:pt idx="55">
                  <c:v>250</c:v>
                </c:pt>
                <c:pt idx="56">
                  <c:v>254</c:v>
                </c:pt>
                <c:pt idx="57">
                  <c:v>258</c:v>
                </c:pt>
                <c:pt idx="58">
                  <c:v>260</c:v>
                </c:pt>
                <c:pt idx="59">
                  <c:v>268</c:v>
                </c:pt>
                <c:pt idx="60">
                  <c:v>403</c:v>
                </c:pt>
                <c:pt idx="61">
                  <c:v>413</c:v>
                </c:pt>
                <c:pt idx="62">
                  <c:v>465</c:v>
                </c:pt>
                <c:pt idx="63">
                  <c:v>515</c:v>
                </c:pt>
                <c:pt idx="64">
                  <c:v>630</c:v>
                </c:pt>
                <c:pt idx="65">
                  <c:v>650</c:v>
                </c:pt>
                <c:pt idx="66">
                  <c:v>680</c:v>
                </c:pt>
                <c:pt idx="67">
                  <c:v>685</c:v>
                </c:pt>
                <c:pt idx="68">
                  <c:v>682.5</c:v>
                </c:pt>
                <c:pt idx="69">
                  <c:v>682.5</c:v>
                </c:pt>
                <c:pt idx="70">
                  <c:v>645</c:v>
                </c:pt>
                <c:pt idx="71">
                  <c:v>585</c:v>
                </c:pt>
                <c:pt idx="72">
                  <c:v>625</c:v>
                </c:pt>
                <c:pt idx="73">
                  <c:v>615</c:v>
                </c:pt>
                <c:pt idx="74">
                  <c:v>540</c:v>
                </c:pt>
                <c:pt idx="75">
                  <c:v>477.5</c:v>
                </c:pt>
                <c:pt idx="76">
                  <c:v>295</c:v>
                </c:pt>
                <c:pt idx="77">
                  <c:v>107.25</c:v>
                </c:pt>
                <c:pt idx="78">
                  <c:v>207.5</c:v>
                </c:pt>
                <c:pt idx="79">
                  <c:v>202.5</c:v>
                </c:pt>
                <c:pt idx="80">
                  <c:v>202.5</c:v>
                </c:pt>
                <c:pt idx="81">
                  <c:v>197.5</c:v>
                </c:pt>
                <c:pt idx="82">
                  <c:v>204</c:v>
                </c:pt>
                <c:pt idx="83">
                  <c:v>197.5</c:v>
                </c:pt>
                <c:pt idx="84">
                  <c:v>259</c:v>
                </c:pt>
                <c:pt idx="85">
                  <c:v>263</c:v>
                </c:pt>
                <c:pt idx="86">
                  <c:v>295</c:v>
                </c:pt>
                <c:pt idx="87">
                  <c:v>295</c:v>
                </c:pt>
                <c:pt idx="88">
                  <c:v>289</c:v>
                </c:pt>
                <c:pt idx="89">
                  <c:v>332</c:v>
                </c:pt>
                <c:pt idx="91">
                  <c:v>323</c:v>
                </c:pt>
                <c:pt idx="92">
                  <c:v>340</c:v>
                </c:pt>
                <c:pt idx="93">
                  <c:v>357.5</c:v>
                </c:pt>
                <c:pt idx="94">
                  <c:v>381.5</c:v>
                </c:pt>
                <c:pt idx="95">
                  <c:v>381.5</c:v>
                </c:pt>
                <c:pt idx="96">
                  <c:v>384</c:v>
                </c:pt>
                <c:pt idx="97">
                  <c:v>384</c:v>
                </c:pt>
                <c:pt idx="98">
                  <c:v>384</c:v>
                </c:pt>
                <c:pt idx="99">
                  <c:v>399</c:v>
                </c:pt>
                <c:pt idx="100">
                  <c:v>405</c:v>
                </c:pt>
                <c:pt idx="101">
                  <c:v>415</c:v>
                </c:pt>
                <c:pt idx="102">
                  <c:v>415</c:v>
                </c:pt>
                <c:pt idx="103">
                  <c:v>445</c:v>
                </c:pt>
                <c:pt idx="104">
                  <c:v>445</c:v>
                </c:pt>
                <c:pt idx="105">
                  <c:v>445</c:v>
                </c:pt>
                <c:pt idx="106">
                  <c:v>447.5</c:v>
                </c:pt>
                <c:pt idx="107">
                  <c:v>435</c:v>
                </c:pt>
                <c:pt idx="108">
                  <c:v>440</c:v>
                </c:pt>
                <c:pt idx="109">
                  <c:v>372.5</c:v>
                </c:pt>
                <c:pt idx="110">
                  <c:v>372.5</c:v>
                </c:pt>
                <c:pt idx="111">
                  <c:v>372.5</c:v>
                </c:pt>
                <c:pt idx="112">
                  <c:v>377.5</c:v>
                </c:pt>
                <c:pt idx="113">
                  <c:v>380</c:v>
                </c:pt>
                <c:pt idx="114">
                  <c:v>380</c:v>
                </c:pt>
                <c:pt idx="115">
                  <c:v>367.5</c:v>
                </c:pt>
                <c:pt idx="116">
                  <c:v>367.5</c:v>
                </c:pt>
                <c:pt idx="117">
                  <c:v>365</c:v>
                </c:pt>
                <c:pt idx="118">
                  <c:v>360</c:v>
                </c:pt>
                <c:pt idx="119">
                  <c:v>347.5</c:v>
                </c:pt>
                <c:pt idx="120">
                  <c:v>332.5</c:v>
                </c:pt>
                <c:pt idx="121">
                  <c:v>325</c:v>
                </c:pt>
                <c:pt idx="122">
                  <c:v>335</c:v>
                </c:pt>
                <c:pt idx="123">
                  <c:v>335</c:v>
                </c:pt>
                <c:pt idx="124">
                  <c:v>335</c:v>
                </c:pt>
                <c:pt idx="125">
                  <c:v>335</c:v>
                </c:pt>
                <c:pt idx="126">
                  <c:v>315</c:v>
                </c:pt>
                <c:pt idx="127">
                  <c:v>310</c:v>
                </c:pt>
                <c:pt idx="128">
                  <c:v>292.5</c:v>
                </c:pt>
                <c:pt idx="129">
                  <c:v>267.5</c:v>
                </c:pt>
                <c:pt idx="130">
                  <c:v>252.5</c:v>
                </c:pt>
                <c:pt idx="131">
                  <c:v>255</c:v>
                </c:pt>
                <c:pt idx="132">
                  <c:v>285</c:v>
                </c:pt>
                <c:pt idx="133">
                  <c:v>292.5</c:v>
                </c:pt>
                <c:pt idx="134">
                  <c:v>292.5</c:v>
                </c:pt>
                <c:pt idx="135">
                  <c:v>292.5</c:v>
                </c:pt>
                <c:pt idx="136">
                  <c:v>292.5</c:v>
                </c:pt>
                <c:pt idx="137">
                  <c:v>272.5</c:v>
                </c:pt>
                <c:pt idx="138">
                  <c:v>272.5</c:v>
                </c:pt>
                <c:pt idx="139">
                  <c:v>279</c:v>
                </c:pt>
                <c:pt idx="140">
                  <c:v>290</c:v>
                </c:pt>
                <c:pt idx="141">
                  <c:v>297.5</c:v>
                </c:pt>
                <c:pt idx="142">
                  <c:v>297.5</c:v>
                </c:pt>
                <c:pt idx="143">
                  <c:v>297.5</c:v>
                </c:pt>
                <c:pt idx="144">
                  <c:v>304</c:v>
                </c:pt>
                <c:pt idx="145">
                  <c:v>304</c:v>
                </c:pt>
                <c:pt idx="146">
                  <c:v>310</c:v>
                </c:pt>
                <c:pt idx="147">
                  <c:v>310</c:v>
                </c:pt>
                <c:pt idx="148">
                  <c:v>310</c:v>
                </c:pt>
                <c:pt idx="149">
                  <c:v>310</c:v>
                </c:pt>
                <c:pt idx="150">
                  <c:v>302.5</c:v>
                </c:pt>
                <c:pt idx="151">
                  <c:v>296</c:v>
                </c:pt>
                <c:pt idx="152">
                  <c:v>296</c:v>
                </c:pt>
                <c:pt idx="153">
                  <c:v>300</c:v>
                </c:pt>
                <c:pt idx="154">
                  <c:v>300</c:v>
                </c:pt>
                <c:pt idx="155">
                  <c:v>284</c:v>
                </c:pt>
                <c:pt idx="156">
                  <c:v>283.5</c:v>
                </c:pt>
                <c:pt idx="157">
                  <c:v>283</c:v>
                </c:pt>
                <c:pt idx="158">
                  <c:v>273</c:v>
                </c:pt>
                <c:pt idx="159">
                  <c:v>265</c:v>
                </c:pt>
                <c:pt idx="160">
                  <c:v>263</c:v>
                </c:pt>
                <c:pt idx="161">
                  <c:v>258</c:v>
                </c:pt>
                <c:pt idx="162">
                  <c:v>272.5</c:v>
                </c:pt>
                <c:pt idx="163">
                  <c:v>262.5</c:v>
                </c:pt>
                <c:pt idx="164">
                  <c:v>272.5</c:v>
                </c:pt>
                <c:pt idx="165">
                  <c:v>272.5</c:v>
                </c:pt>
                <c:pt idx="166">
                  <c:v>272.5</c:v>
                </c:pt>
                <c:pt idx="167">
                  <c:v>272.5</c:v>
                </c:pt>
                <c:pt idx="168">
                  <c:v>272.5</c:v>
                </c:pt>
              </c:numCache>
            </c:numRef>
          </c:val>
          <c:smooth val="0"/>
          <c:extLst>
            <c:ext xmlns:c16="http://schemas.microsoft.com/office/drawing/2014/chart" uri="{C3380CC4-5D6E-409C-BE32-E72D297353CC}">
              <c16:uniqueId val="{00000000-BBC1-43C5-B41B-F9B007F0C595}"/>
            </c:ext>
          </c:extLst>
        </c:ser>
        <c:ser>
          <c:idx val="1"/>
          <c:order val="1"/>
          <c:tx>
            <c:v>AHDB</c:v>
          </c:tx>
          <c:spPr>
            <a:ln w="28575" cap="rnd">
              <a:solidFill>
                <a:srgbClr val="0090D4"/>
              </a:solidFill>
              <a:round/>
            </a:ln>
            <a:effectLst/>
          </c:spPr>
          <c:marker>
            <c:symbol val="none"/>
          </c:marker>
          <c:cat>
            <c:numRef>
              <c:f>'Historic Data'!$B$25:$B$2940</c:f>
              <c:numCache>
                <c:formatCode>m/d/yyyy</c:formatCode>
                <c:ptCount val="2916"/>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pt idx="249">
                  <c:v>45200</c:v>
                </c:pt>
                <c:pt idx="250">
                  <c:v>45231</c:v>
                </c:pt>
                <c:pt idx="251">
                  <c:v>45261</c:v>
                </c:pt>
                <c:pt idx="252">
                  <c:v>45292</c:v>
                </c:pt>
                <c:pt idx="253">
                  <c:v>45323</c:v>
                </c:pt>
                <c:pt idx="254">
                  <c:v>45352</c:v>
                </c:pt>
                <c:pt idx="255">
                  <c:v>45383</c:v>
                </c:pt>
                <c:pt idx="256">
                  <c:v>45413</c:v>
                </c:pt>
                <c:pt idx="257">
                  <c:v>45444</c:v>
                </c:pt>
                <c:pt idx="258">
                  <c:v>45474</c:v>
                </c:pt>
                <c:pt idx="259">
                  <c:v>45505</c:v>
                </c:pt>
                <c:pt idx="260">
                  <c:v>45536</c:v>
                </c:pt>
                <c:pt idx="261">
                  <c:v>45566</c:v>
                </c:pt>
                <c:pt idx="262">
                  <c:v>45597</c:v>
                </c:pt>
                <c:pt idx="263">
                  <c:v>45627</c:v>
                </c:pt>
                <c:pt idx="264">
                  <c:v>45658</c:v>
                </c:pt>
                <c:pt idx="265">
                  <c:v>45689</c:v>
                </c:pt>
                <c:pt idx="266">
                  <c:v>45717</c:v>
                </c:pt>
                <c:pt idx="267">
                  <c:v>45748</c:v>
                </c:pt>
                <c:pt idx="268">
                  <c:v>45778</c:v>
                </c:pt>
                <c:pt idx="269">
                  <c:v>45809</c:v>
                </c:pt>
                <c:pt idx="270">
                  <c:v>45839</c:v>
                </c:pt>
                <c:pt idx="271">
                  <c:v>45870</c:v>
                </c:pt>
                <c:pt idx="272">
                  <c:v>45901</c:v>
                </c:pt>
                <c:pt idx="273">
                  <c:v>45931</c:v>
                </c:pt>
                <c:pt idx="274">
                  <c:v>45962</c:v>
                </c:pt>
                <c:pt idx="275">
                  <c:v>45992</c:v>
                </c:pt>
                <c:pt idx="276">
                  <c:v>46023</c:v>
                </c:pt>
                <c:pt idx="277">
                  <c:v>46054</c:v>
                </c:pt>
                <c:pt idx="278">
                  <c:v>46082</c:v>
                </c:pt>
              </c:numCache>
            </c:numRef>
          </c:cat>
          <c:val>
            <c:numRef>
              <c:f>'Historic Data'!$U$25:$U$2940</c:f>
              <c:numCache>
                <c:formatCode>General</c:formatCode>
                <c:ptCount val="2916"/>
                <c:pt idx="168" formatCode="0">
                  <c:v>271.69565217391306</c:v>
                </c:pt>
                <c:pt idx="169" formatCode="0">
                  <c:v>271.43478260869563</c:v>
                </c:pt>
                <c:pt idx="170" formatCode="0">
                  <c:v>271.03571428571428</c:v>
                </c:pt>
                <c:pt idx="171" formatCode="0">
                  <c:v>265.69565217391306</c:v>
                </c:pt>
                <c:pt idx="172" formatCode="0">
                  <c:v>267.8235294117647</c:v>
                </c:pt>
                <c:pt idx="173" formatCode="0">
                  <c:v>266.375</c:v>
                </c:pt>
                <c:pt idx="174" formatCode="0">
                  <c:v>266.13043478260869</c:v>
                </c:pt>
                <c:pt idx="175" formatCode="0">
                  <c:v>264.39620689655169</c:v>
                </c:pt>
                <c:pt idx="176" formatCode="0">
                  <c:v>265.61363636363637</c:v>
                </c:pt>
                <c:pt idx="177" formatCode="0">
                  <c:v>264.82045454545454</c:v>
                </c:pt>
                <c:pt idx="178" formatCode="0">
                  <c:v>278.45862068965516</c:v>
                </c:pt>
                <c:pt idx="179" formatCode="0">
                  <c:v>287.41700000000003</c:v>
                </c:pt>
                <c:pt idx="180" formatCode="0">
                  <c:v>284.65480000000002</c:v>
                </c:pt>
                <c:pt idx="181" formatCode="0">
                  <c:v>284.61478260869563</c:v>
                </c:pt>
                <c:pt idx="182" formatCode="0">
                  <c:v>287.33130434782606</c:v>
                </c:pt>
                <c:pt idx="183" formatCode="0">
                  <c:v>289.61904761904759</c:v>
                </c:pt>
                <c:pt idx="184" formatCode="0">
                  <c:v>292.60000000000002</c:v>
                </c:pt>
                <c:pt idx="185" formatCode="0">
                  <c:v>311.05</c:v>
                </c:pt>
                <c:pt idx="186" formatCode="0">
                  <c:v>324.5263157894737</c:v>
                </c:pt>
                <c:pt idx="187" formatCode="0">
                  <c:v>329.08586206896553</c:v>
                </c:pt>
                <c:pt idx="188" formatCode="0">
                  <c:v>335.1</c:v>
                </c:pt>
                <c:pt idx="189" formatCode="0">
                  <c:v>338.23483057525613</c:v>
                </c:pt>
                <c:pt idx="190" formatCode="0">
                  <c:v>337.47150259067359</c:v>
                </c:pt>
                <c:pt idx="191" formatCode="0">
                  <c:v>337.38832951945079</c:v>
                </c:pt>
                <c:pt idx="192" formatCode="0">
                  <c:v>336.62593171394599</c:v>
                </c:pt>
                <c:pt idx="193" formatCode="0">
                  <c:v>332.54545454545456</c:v>
                </c:pt>
                <c:pt idx="194" formatCode="0">
                  <c:v>332.1</c:v>
                </c:pt>
                <c:pt idx="195" formatCode="0">
                  <c:v>324.62008281573497</c:v>
                </c:pt>
                <c:pt idx="196" formatCode="0">
                  <c:v>318.61538461538464</c:v>
                </c:pt>
                <c:pt idx="197" formatCode="0">
                  <c:v>311.2</c:v>
                </c:pt>
                <c:pt idx="198" formatCode="0">
                  <c:v>307.27999999999997</c:v>
                </c:pt>
                <c:pt idx="199" formatCode="0">
                  <c:v>308.2</c:v>
                </c:pt>
                <c:pt idx="200" formatCode="0">
                  <c:v>307.05</c:v>
                </c:pt>
                <c:pt idx="201" formatCode="0">
                  <c:v>301.68</c:v>
                </c:pt>
                <c:pt idx="202" formatCode="0">
                  <c:v>294.60000000000002</c:v>
                </c:pt>
                <c:pt idx="203" formatCode="0">
                  <c:v>279.375</c:v>
                </c:pt>
                <c:pt idx="204" formatCode="0">
                  <c:v>260.32</c:v>
                </c:pt>
                <c:pt idx="205" formatCode="0">
                  <c:v>254.9</c:v>
                </c:pt>
                <c:pt idx="206" formatCode="0">
                  <c:v>266.89999999999998</c:v>
                </c:pt>
                <c:pt idx="207" formatCode="0">
                  <c:v>279.79393617631865</c:v>
                </c:pt>
                <c:pt idx="208" formatCode="0">
                  <c:v>270.10000000000002</c:v>
                </c:pt>
                <c:pt idx="209" formatCode="0">
                  <c:v>257.04518460927676</c:v>
                </c:pt>
                <c:pt idx="210" formatCode="0">
                  <c:v>250.9814814814815</c:v>
                </c:pt>
                <c:pt idx="211" formatCode="0">
                  <c:v>247.27272727272728</c:v>
                </c:pt>
                <c:pt idx="212" formatCode="0">
                  <c:v>242.03571428571428</c:v>
                </c:pt>
                <c:pt idx="213" formatCode="0">
                  <c:v>244.5</c:v>
                </c:pt>
                <c:pt idx="214" formatCode="0">
                  <c:v>248.95</c:v>
                </c:pt>
                <c:pt idx="215" formatCode="0">
                  <c:v>252.81818181818181</c:v>
                </c:pt>
                <c:pt idx="216" formatCode="0">
                  <c:v>273.79166666666669</c:v>
                </c:pt>
                <c:pt idx="217" formatCode="0">
                  <c:v>317.5</c:v>
                </c:pt>
                <c:pt idx="218" formatCode="0">
                  <c:v>342.89285714285717</c:v>
                </c:pt>
                <c:pt idx="219" formatCode="0">
                  <c:v>392.4</c:v>
                </c:pt>
                <c:pt idx="220" formatCode="0">
                  <c:v>400.60869565217394</c:v>
                </c:pt>
                <c:pt idx="221" formatCode="0">
                  <c:v>431.07142857142856</c:v>
                </c:pt>
                <c:pt idx="222" formatCode="0">
                  <c:v>473.66666666666669</c:v>
                </c:pt>
                <c:pt idx="223" formatCode="0">
                  <c:v>482.15</c:v>
                </c:pt>
                <c:pt idx="224" formatCode="0">
                  <c:v>498.12</c:v>
                </c:pt>
                <c:pt idx="225" formatCode="0">
                  <c:v>521.1</c:v>
                </c:pt>
                <c:pt idx="226" formatCode="0">
                  <c:v>524.6</c:v>
                </c:pt>
                <c:pt idx="227" formatCode="0">
                  <c:v>523.76470588235293</c:v>
                </c:pt>
                <c:pt idx="228" formatCode="0">
                  <c:v>537.3125</c:v>
                </c:pt>
                <c:pt idx="229" formatCode="0">
                  <c:v>538.875</c:v>
                </c:pt>
                <c:pt idx="230" formatCode="0">
                  <c:v>716.6</c:v>
                </c:pt>
                <c:pt idx="231" formatCode="0">
                  <c:v>745.5</c:v>
                </c:pt>
                <c:pt idx="232" formatCode="0">
                  <c:v>882.5</c:v>
                </c:pt>
                <c:pt idx="233" formatCode="0">
                  <c:v>922.33333333333337</c:v>
                </c:pt>
                <c:pt idx="234" formatCode="0">
                  <c:v>925</c:v>
                </c:pt>
                <c:pt idx="235" formatCode="0">
                  <c:v>893.16666666666663</c:v>
                </c:pt>
                <c:pt idx="236" formatCode="0">
                  <c:v>872.29166666666663</c:v>
                </c:pt>
                <c:pt idx="237" formatCode="0">
                  <c:v>780</c:v>
                </c:pt>
                <c:pt idx="238" formatCode="0">
                  <c:v>728.26666666666665</c:v>
                </c:pt>
                <c:pt idx="239" formatCode="0">
                  <c:v>696.31578947368416</c:v>
                </c:pt>
                <c:pt idx="240" formatCode="0">
                  <c:v>640.82608695652175</c:v>
                </c:pt>
                <c:pt idx="241" formatCode="0">
                  <c:v>591.95833333333337</c:v>
                </c:pt>
                <c:pt idx="242" formatCode="0">
                  <c:v>575.16666666666663</c:v>
                </c:pt>
                <c:pt idx="243" formatCode="0">
                  <c:v>546.25</c:v>
                </c:pt>
                <c:pt idx="244" formatCode="0">
                  <c:v>530.45833333333337</c:v>
                </c:pt>
                <c:pt idx="245" formatCode="0">
                  <c:v>443.08</c:v>
                </c:pt>
                <c:pt idx="246" formatCode="0">
                  <c:v>418.16666666666669</c:v>
                </c:pt>
                <c:pt idx="247" formatCode="0">
                  <c:v>418.5</c:v>
                </c:pt>
                <c:pt idx="248" formatCode="0">
                  <c:v>438.16666666666669</c:v>
                </c:pt>
                <c:pt idx="249" formatCode="0">
                  <c:v>441.8</c:v>
                </c:pt>
                <c:pt idx="250" formatCode="0">
                  <c:v>444.33333333333331</c:v>
                </c:pt>
                <c:pt idx="251" formatCode="0">
                  <c:v>439.25</c:v>
                </c:pt>
                <c:pt idx="252" formatCode="0">
                  <c:v>432.75862068965517</c:v>
                </c:pt>
                <c:pt idx="253" formatCode="0">
                  <c:v>431.125</c:v>
                </c:pt>
                <c:pt idx="254" formatCode="0">
                  <c:v>431.54166666666669</c:v>
                </c:pt>
                <c:pt idx="255" formatCode="0">
                  <c:v>431.29166666666669</c:v>
                </c:pt>
                <c:pt idx="256" formatCode="0">
                  <c:v>430.16666666666669</c:v>
                </c:pt>
                <c:pt idx="257" formatCode="0">
                  <c:v>449</c:v>
                </c:pt>
                <c:pt idx="258" formatCode="0">
                  <c:v>464.83333333333331</c:v>
                </c:pt>
                <c:pt idx="259" formatCode="0">
                  <c:v>471.08333333333331</c:v>
                </c:pt>
                <c:pt idx="260" formatCode="0">
                  <c:v>463.58333333333331</c:v>
                </c:pt>
                <c:pt idx="261" formatCode="0">
                  <c:v>455.33333333333331</c:v>
                </c:pt>
                <c:pt idx="262" formatCode="0">
                  <c:v>452.375</c:v>
                </c:pt>
                <c:pt idx="263" formatCode="0">
                  <c:v>455.15789473684208</c:v>
                </c:pt>
                <c:pt idx="264" formatCode="0">
                  <c:v>472.33333333333331</c:v>
                </c:pt>
                <c:pt idx="265" formatCode="0">
                  <c:v>481.7</c:v>
                </c:pt>
                <c:pt idx="266" formatCode="0">
                  <c:v>483.55</c:v>
                </c:pt>
                <c:pt idx="267" formatCode="0">
                  <c:v>486.92000000000007</c:v>
                </c:pt>
                <c:pt idx="268" formatCode="0">
                  <c:v>489.3125</c:v>
                </c:pt>
                <c:pt idx="269" formatCode="0">
                  <c:v>500</c:v>
                </c:pt>
                <c:pt idx="270" formatCode="0">
                  <c:v>523.5</c:v>
                </c:pt>
                <c:pt idx="271" formatCode="0">
                  <c:v>527</c:v>
                </c:pt>
                <c:pt idx="272" formatCode="0">
                  <c:v>524.57300000000009</c:v>
                </c:pt>
                <c:pt idx="273" formatCode="0">
                  <c:v>522.5</c:v>
                </c:pt>
                <c:pt idx="274" formatCode="0">
                  <c:v>520.10599999999999</c:v>
                </c:pt>
                <c:pt idx="275" formatCode="0">
                  <c:v>512.1875</c:v>
                </c:pt>
                <c:pt idx="276" formatCode="0">
                  <c:v>508.48777777777781</c:v>
                </c:pt>
                <c:pt idx="277" formatCode="0">
                  <c:v>525.80526315789473</c:v>
                </c:pt>
                <c:pt idx="278" formatCode="0">
                  <c:v>565.61352941176472</c:v>
                </c:pt>
              </c:numCache>
            </c:numRef>
          </c:val>
          <c:smooth val="0"/>
          <c:extLst>
            <c:ext xmlns:c16="http://schemas.microsoft.com/office/drawing/2014/chart" uri="{C3380CC4-5D6E-409C-BE32-E72D297353CC}">
              <c16:uniqueId val="{00000001-BBC1-43C5-B41B-F9B007F0C595}"/>
            </c:ext>
          </c:extLst>
        </c:ser>
        <c:dLbls>
          <c:showLegendKey val="0"/>
          <c:showVal val="0"/>
          <c:showCatName val="0"/>
          <c:showSerName val="0"/>
          <c:showPercent val="0"/>
          <c:showBubbleSize val="0"/>
        </c:dLbls>
        <c:smooth val="0"/>
        <c:axId val="142211856"/>
        <c:axId val="142212248"/>
      </c:lineChart>
      <c:dateAx>
        <c:axId val="142211856"/>
        <c:scaling>
          <c:orientation val="minMax"/>
          <c:min val="40969"/>
        </c:scaling>
        <c:delete val="0"/>
        <c:axPos val="b"/>
        <c:minorGridlines>
          <c:spPr>
            <a:ln w="9525" cap="flat" cmpd="sng" algn="ctr">
              <a:noFill/>
              <a:round/>
            </a:ln>
            <a:effectLst/>
          </c:spPr>
        </c:minorGridlines>
        <c:numFmt formatCode="mmm\ yy" sourceLinked="0"/>
        <c:majorTickMark val="none"/>
        <c:minorTickMark val="none"/>
        <c:tickLblPos val="nextTo"/>
        <c:spPr>
          <a:noFill/>
          <a:ln w="9525" cap="flat" cmpd="sng" algn="ctr">
            <a:no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months"/>
        <c:majorUnit val="6"/>
        <c:majorTimeUnit val="months"/>
      </c:dateAx>
      <c:valAx>
        <c:axId val="1422122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95959"/>
                    </a:solidFill>
                    <a:latin typeface="+mn-lt"/>
                    <a:ea typeface="+mn-ea"/>
                    <a:cs typeface="+mn-cs"/>
                  </a:defRPr>
                </a:pPr>
                <a:r>
                  <a:rPr lang="en-GB" sz="1200">
                    <a:solidFill>
                      <a:srgbClr val="595959"/>
                    </a:solidFill>
                  </a:rPr>
                  <a:t>Average price £/Tonne</a:t>
                </a:r>
              </a:p>
            </c:rich>
          </c:tx>
          <c:layout>
            <c:manualLayout>
              <c:xMode val="edge"/>
              <c:yMode val="edge"/>
              <c:x val="1.9598765432098765E-3"/>
              <c:y val="0.1866671296296296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95959"/>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valAx>
      <c:spPr>
        <a:noFill/>
        <a:ln>
          <a:noFill/>
        </a:ln>
        <a:effectLst/>
      </c:spPr>
    </c:plotArea>
    <c:legend>
      <c:legendPos val="b"/>
      <c:layout>
        <c:manualLayout>
          <c:xMode val="edge"/>
          <c:yMode val="edge"/>
          <c:x val="0.34241157407407408"/>
          <c:y val="0.8904157407407407"/>
          <c:w val="0.32301620370370371"/>
          <c:h val="5.6667592592592596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575756"/>
                </a:solidFill>
                <a:latin typeface="+mn-lt"/>
                <a:ea typeface="+mn-ea"/>
                <a:cs typeface="+mn-cs"/>
              </a:defRPr>
            </a:pPr>
            <a:r>
              <a:rPr lang="en-GB" sz="1400" b="1">
                <a:effectLst/>
              </a:rPr>
              <a:t>Nitrate Sulphur (26% N + 30-37% SO</a:t>
            </a:r>
            <a:r>
              <a:rPr lang="en-GB" sz="1400" b="1" baseline="-25000">
                <a:effectLst/>
              </a:rPr>
              <a:t>3</a:t>
            </a:r>
            <a:r>
              <a:rPr lang="en-GB" sz="1400" b="1">
                <a:effectLst/>
              </a:rPr>
              <a:t>)</a:t>
            </a:r>
            <a:endParaRPr lang="en-GB" sz="1400">
              <a:effectLst/>
            </a:endParaRPr>
          </a:p>
          <a:p>
            <a:pPr marL="0" marR="0" lvl="0" indent="0" algn="ctr" defTabSz="914400" rtl="0" eaLnBrk="1" fontAlgn="auto" latinLnBrk="0" hangingPunct="1">
              <a:lnSpc>
                <a:spcPct val="100000"/>
              </a:lnSpc>
              <a:spcBef>
                <a:spcPts val="0"/>
              </a:spcBef>
              <a:spcAft>
                <a:spcPts val="0"/>
              </a:spcAft>
              <a:buClrTx/>
              <a:buSzTx/>
              <a:buFontTx/>
              <a:buNone/>
              <a:tabLst/>
              <a:defRPr b="1">
                <a:solidFill>
                  <a:srgbClr val="575756"/>
                </a:solidFill>
              </a:defRPr>
            </a:pPr>
            <a:endParaRPr lang="en-GB" sz="1400" b="1">
              <a:solidFill>
                <a:srgbClr val="575756"/>
              </a:solidFill>
            </a:endParaRPr>
          </a:p>
        </c:rich>
      </c:tx>
      <c:layout>
        <c:manualLayout>
          <c:xMode val="edge"/>
          <c:yMode val="edge"/>
          <c:x val="0.2944530864197531"/>
          <c:y val="1.763888888888888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575756"/>
              </a:solidFill>
              <a:latin typeface="+mn-lt"/>
              <a:ea typeface="+mn-ea"/>
              <a:cs typeface="+mn-cs"/>
            </a:defRPr>
          </a:pPr>
          <a:endParaRPr lang="en-GB"/>
        </a:p>
      </c:txPr>
    </c:title>
    <c:autoTitleDeleted val="0"/>
    <c:plotArea>
      <c:layout>
        <c:manualLayout>
          <c:layoutTarget val="inner"/>
          <c:xMode val="edge"/>
          <c:yMode val="edge"/>
          <c:x val="0.10746422258045528"/>
          <c:y val="0.19411099769703818"/>
          <c:w val="0.86877721088435378"/>
          <c:h val="0.53362062347881978"/>
        </c:manualLayout>
      </c:layout>
      <c:lineChart>
        <c:grouping val="standard"/>
        <c:varyColors val="0"/>
        <c:ser>
          <c:idx val="1"/>
          <c:order val="0"/>
          <c:tx>
            <c:v>AHDB</c:v>
          </c:tx>
          <c:spPr>
            <a:ln w="28575" cap="rnd">
              <a:solidFill>
                <a:srgbClr val="0090D4"/>
              </a:solidFill>
              <a:round/>
            </a:ln>
            <a:effectLst/>
          </c:spPr>
          <c:marker>
            <c:symbol val="none"/>
          </c:marker>
          <c:cat>
            <c:numRef>
              <c:f>'Historic Data'!$B$287:$B$2940</c:f>
              <c:numCache>
                <c:formatCode>m/d/yyyy</c:formatCode>
                <c:ptCount val="2654"/>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pt idx="13">
                  <c:v>45992</c:v>
                </c:pt>
                <c:pt idx="14">
                  <c:v>46023</c:v>
                </c:pt>
                <c:pt idx="15">
                  <c:v>46054</c:v>
                </c:pt>
                <c:pt idx="16">
                  <c:v>46082</c:v>
                </c:pt>
              </c:numCache>
            </c:numRef>
          </c:cat>
          <c:val>
            <c:numRef>
              <c:f>'Historic Data'!$AA$287:$AA$2940</c:f>
              <c:numCache>
                <c:formatCode>0</c:formatCode>
                <c:ptCount val="2654"/>
                <c:pt idx="0">
                  <c:v>343.33333333333331</c:v>
                </c:pt>
                <c:pt idx="1">
                  <c:v>343.21052631578948</c:v>
                </c:pt>
                <c:pt idx="2">
                  <c:v>355.1</c:v>
                </c:pt>
                <c:pt idx="3">
                  <c:v>373.25</c:v>
                </c:pt>
                <c:pt idx="4">
                  <c:v>378.8235294117647</c:v>
                </c:pt>
                <c:pt idx="5">
                  <c:v>383.19500000000005</c:v>
                </c:pt>
                <c:pt idx="6">
                  <c:v>374.00625000000002</c:v>
                </c:pt>
                <c:pt idx="7">
                  <c:v>382.72727272727275</c:v>
                </c:pt>
                <c:pt idx="8">
                  <c:v>398</c:v>
                </c:pt>
                <c:pt idx="9">
                  <c:v>391.65</c:v>
                </c:pt>
                <c:pt idx="10">
                  <c:v>388.4375</c:v>
                </c:pt>
                <c:pt idx="11">
                  <c:v>387.66666666666669</c:v>
                </c:pt>
                <c:pt idx="12">
                  <c:v>391.5214285714286</c:v>
                </c:pt>
                <c:pt idx="13">
                  <c:v>388.9708333333333</c:v>
                </c:pt>
                <c:pt idx="14">
                  <c:v>392.79578947368424</c:v>
                </c:pt>
                <c:pt idx="15">
                  <c:v>399.94866666666661</c:v>
                </c:pt>
                <c:pt idx="16">
                  <c:v>481.36363636363637</c:v>
                </c:pt>
              </c:numCache>
            </c:numRef>
          </c:val>
          <c:smooth val="0"/>
          <c:extLst>
            <c:ext xmlns:c16="http://schemas.microsoft.com/office/drawing/2014/chart" uri="{C3380CC4-5D6E-409C-BE32-E72D297353CC}">
              <c16:uniqueId val="{00000000-33A7-4034-ACD2-3353842D6221}"/>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months"/>
        <c:majorUnit val="1"/>
        <c:majorTimeUnit val="months"/>
      </c:dateAx>
      <c:valAx>
        <c:axId val="1422122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0142901234567901E-2"/>
              <c:y val="0.179867592592592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Polysulphate - UK produced</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0746422258045528"/>
          <c:y val="0.19411099769703818"/>
          <c:w val="0.86877721088435378"/>
          <c:h val="0.53362062347881978"/>
        </c:manualLayout>
      </c:layout>
      <c:lineChart>
        <c:grouping val="standard"/>
        <c:varyColors val="0"/>
        <c:ser>
          <c:idx val="1"/>
          <c:order val="0"/>
          <c:tx>
            <c:v>AHDB</c:v>
          </c:tx>
          <c:spPr>
            <a:ln w="28575" cap="rnd">
              <a:solidFill>
                <a:srgbClr val="0090D4"/>
              </a:solidFill>
              <a:round/>
            </a:ln>
            <a:effectLst/>
          </c:spPr>
          <c:marker>
            <c:symbol val="none"/>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base'!$I$2:$I$140</c:f>
              <c:numCache>
                <c:formatCode>0</c:formatCode>
                <c:ptCount val="139"/>
                <c:pt idx="0">
                  <c:v>246</c:v>
                </c:pt>
                <c:pt idx="1">
                  <c:v>253.458</c:v>
                </c:pt>
                <c:pt idx="2">
                  <c:v>262</c:v>
                </c:pt>
                <c:pt idx="3">
                  <c:v>264.25</c:v>
                </c:pt>
                <c:pt idx="4">
                  <c:v>270</c:v>
                </c:pt>
                <c:pt idx="5">
                  <c:v>275</c:v>
                </c:pt>
                <c:pt idx="6">
                  <c:v>272.5</c:v>
                </c:pt>
                <c:pt idx="7">
                  <c:v>272.5</c:v>
                </c:pt>
                <c:pt idx="8">
                  <c:v>267.25</c:v>
                </c:pt>
              </c:numCache>
            </c:numRef>
          </c:val>
          <c:smooth val="0"/>
          <c:extLst>
            <c:ext xmlns:c16="http://schemas.microsoft.com/office/drawing/2014/chart" uri="{C3380CC4-5D6E-409C-BE32-E72D297353CC}">
              <c16:uniqueId val="{00000000-1800-4BA0-931E-9DBB80DE8D81}"/>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days"/>
        <c:majorUnit val="7"/>
        <c:majorTimeUnit val="days"/>
      </c:dateAx>
      <c:valAx>
        <c:axId val="14221224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0142901234567901E-2"/>
              <c:y val="0.179867592592592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rgbClr val="575756"/>
                </a:solidFill>
                <a:latin typeface="+mn-lt"/>
                <a:ea typeface="+mn-ea"/>
                <a:cs typeface="+mn-cs"/>
              </a:defRPr>
            </a:pPr>
            <a:r>
              <a:rPr lang="en-US" sz="1400" b="1">
                <a:solidFill>
                  <a:srgbClr val="575756"/>
                </a:solidFill>
              </a:rPr>
              <a:t>Ammonium Nitrate – UK produced (34.5% N)</a:t>
            </a:r>
          </a:p>
        </c:rich>
      </c:tx>
      <c:layout>
        <c:manualLayout>
          <c:xMode val="edge"/>
          <c:yMode val="edge"/>
          <c:x val="0.20472546296296296"/>
          <c:y val="2.846481481481481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5318741096498326"/>
          <c:y val="0.17860918419568247"/>
          <c:w val="0.82305400102853332"/>
          <c:h val="0.5692837851467506"/>
        </c:manualLayout>
      </c:layout>
      <c:lineChart>
        <c:grouping val="standard"/>
        <c:varyColors val="0"/>
        <c:ser>
          <c:idx val="0"/>
          <c:order val="0"/>
          <c:tx>
            <c:v>AHDB</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base'!$B$2:$B$140</c:f>
              <c:numCache>
                <c:formatCode>0</c:formatCode>
                <c:ptCount val="139"/>
                <c:pt idx="0">
                  <c:v>402</c:v>
                </c:pt>
                <c:pt idx="3">
                  <c:v>503.73750000000001</c:v>
                </c:pt>
                <c:pt idx="4">
                  <c:v>521.66666666666663</c:v>
                </c:pt>
                <c:pt idx="5">
                  <c:v>521.25</c:v>
                </c:pt>
                <c:pt idx="6">
                  <c:v>526.66666666666663</c:v>
                </c:pt>
                <c:pt idx="7">
                  <c:v>532.5</c:v>
                </c:pt>
                <c:pt idx="8">
                  <c:v>532.04999999999995</c:v>
                </c:pt>
              </c:numCache>
            </c:numRef>
          </c:val>
          <c:smooth val="0"/>
          <c:extLst>
            <c:ext xmlns:c16="http://schemas.microsoft.com/office/drawing/2014/chart" uri="{C3380CC4-5D6E-409C-BE32-E72D297353CC}">
              <c16:uniqueId val="{00000003-E1A9-43DE-BFAA-49FD6428ED09}"/>
            </c:ext>
          </c:extLst>
        </c:ser>
        <c:dLbls>
          <c:showLegendKey val="0"/>
          <c:showVal val="0"/>
          <c:showCatName val="0"/>
          <c:showSerName val="0"/>
          <c:showPercent val="0"/>
          <c:showBubbleSize val="0"/>
        </c:dLbls>
        <c:marker val="1"/>
        <c:smooth val="0"/>
        <c:axId val="240392448"/>
        <c:axId val="240392840"/>
      </c:lineChart>
      <c:dateAx>
        <c:axId val="240392448"/>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240392840"/>
        <c:crosses val="autoZero"/>
        <c:auto val="0"/>
        <c:lblOffset val="100"/>
        <c:baseTimeUnit val="days"/>
        <c:majorUnit val="7"/>
        <c:majorTimeUnit val="days"/>
        <c:minorUnit val="7"/>
        <c:minorTimeUnit val="days"/>
      </c:dateAx>
      <c:valAx>
        <c:axId val="240392840"/>
        <c:scaling>
          <c:orientation val="minMax"/>
          <c:max val="6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t" anchorCtr="1"/>
              <a:lstStyle/>
              <a:p>
                <a:pPr>
                  <a:defRPr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7116975308641975E-2"/>
              <c:y val="0.16748935185185185"/>
            </c:manualLayout>
          </c:layout>
          <c:overlay val="0"/>
          <c:spPr>
            <a:noFill/>
            <a:ln>
              <a:noFill/>
            </a:ln>
            <a:effectLst/>
          </c:spPr>
          <c:txPr>
            <a:bodyPr rot="-5400000" spcFirstLastPara="1" vertOverflow="ellipsis" vert="horz" wrap="square" anchor="t"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392448"/>
        <c:crossesAt val="46080"/>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rgbClr val="595959"/>
          </a:solidFill>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spc="0" baseline="0">
                <a:solidFill>
                  <a:srgbClr val="575756"/>
                </a:solidFill>
                <a:latin typeface="+mn-lt"/>
                <a:ea typeface="+mn-ea"/>
                <a:cs typeface="+mn-cs"/>
              </a:defRPr>
            </a:pPr>
            <a:r>
              <a:rPr lang="en-GB" sz="1400" b="1">
                <a:solidFill>
                  <a:srgbClr val="575756"/>
                </a:solidFill>
              </a:rPr>
              <a:t>Ammonium Nitrate – imported* (34.5% N)</a:t>
            </a:r>
          </a:p>
        </c:rich>
      </c:tx>
      <c:overlay val="0"/>
      <c:spPr>
        <a:noFill/>
        <a:ln>
          <a:noFill/>
        </a:ln>
        <a:effectLst/>
      </c:spPr>
      <c:txPr>
        <a:bodyPr rot="0" spcFirstLastPara="1" vertOverflow="ellipsis" vert="horz" wrap="square" anchor="ctr" anchorCtr="1"/>
        <a:lstStyle/>
        <a:p>
          <a:pPr>
            <a:defRPr lang="en-US"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5191974822974036"/>
          <c:y val="0.16686435124508522"/>
          <c:w val="0.83142669813794912"/>
          <c:h val="0.56045337360608971"/>
        </c:manualLayout>
      </c:layout>
      <c:lineChart>
        <c:grouping val="standard"/>
        <c:varyColors val="0"/>
        <c:ser>
          <c:idx val="3"/>
          <c:order val="0"/>
          <c:spPr>
            <a:ln w="28575" cap="rnd">
              <a:solidFill>
                <a:srgbClr val="0090D4"/>
              </a:solidFill>
              <a:round/>
            </a:ln>
            <a:effectLst/>
          </c:spPr>
          <c:marker>
            <c:symbol val="diamond"/>
            <c:size val="5"/>
            <c:spPr>
              <a:solidFill>
                <a:srgbClr val="0090D4"/>
              </a:solidFill>
              <a:ln w="9525">
                <a:solidFill>
                  <a:schemeClr val="accent4"/>
                </a:solidFill>
              </a:ln>
              <a:effectLst/>
            </c:spPr>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base'!$C$2:$C$140</c:f>
              <c:numCache>
                <c:formatCode>0</c:formatCode>
                <c:ptCount val="139"/>
                <c:pt idx="0">
                  <c:v>404</c:v>
                </c:pt>
                <c:pt idx="1">
                  <c:v>422.93333333333334</c:v>
                </c:pt>
                <c:pt idx="2">
                  <c:v>498.65</c:v>
                </c:pt>
                <c:pt idx="3">
                  <c:v>522.28499999999997</c:v>
                </c:pt>
                <c:pt idx="4">
                  <c:v>533.03</c:v>
                </c:pt>
                <c:pt idx="5">
                  <c:v>530</c:v>
                </c:pt>
                <c:pt idx="6">
                  <c:v>535</c:v>
                </c:pt>
                <c:pt idx="7">
                  <c:v>531.79999999999995</c:v>
                </c:pt>
                <c:pt idx="8">
                  <c:v>526.41599999999994</c:v>
                </c:pt>
              </c:numCache>
            </c:numRef>
          </c:val>
          <c:smooth val="0"/>
          <c:extLst>
            <c:ext xmlns:c16="http://schemas.microsoft.com/office/drawing/2014/chart" uri="{C3380CC4-5D6E-409C-BE32-E72D297353CC}">
              <c16:uniqueId val="{00000001-7EC7-4283-8F9C-739EA936A11D}"/>
            </c:ext>
          </c:extLst>
        </c:ser>
        <c:dLbls>
          <c:showLegendKey val="0"/>
          <c:showVal val="0"/>
          <c:showCatName val="0"/>
          <c:showSerName val="0"/>
          <c:showPercent val="0"/>
          <c:showBubbleSize val="0"/>
        </c:dLbls>
        <c:marker val="1"/>
        <c:smooth val="0"/>
        <c:axId val="240393624"/>
        <c:axId val="240394016"/>
      </c:lineChart>
      <c:dateAx>
        <c:axId val="240393624"/>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200" b="0" i="0" u="none" strike="noStrike" kern="1200" baseline="0">
                <a:solidFill>
                  <a:srgbClr val="575756"/>
                </a:solidFill>
                <a:latin typeface="+mn-lt"/>
                <a:ea typeface="+mn-ea"/>
                <a:cs typeface="+mn-cs"/>
              </a:defRPr>
            </a:pPr>
            <a:endParaRPr lang="en-US"/>
          </a:p>
        </c:txPr>
        <c:crossAx val="240394016"/>
        <c:crosses val="autoZero"/>
        <c:auto val="0"/>
        <c:lblOffset val="100"/>
        <c:baseTimeUnit val="days"/>
        <c:majorUnit val="7"/>
        <c:majorTimeUnit val="days"/>
      </c:dateAx>
      <c:valAx>
        <c:axId val="240394016"/>
        <c:scaling>
          <c:orientation val="minMax"/>
          <c:max val="6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r>
                  <a:rPr lang="en-US">
                    <a:solidFill>
                      <a:srgbClr val="575756"/>
                    </a:solidFill>
                  </a:rPr>
                  <a:t>Average price £/tonne</a:t>
                </a:r>
              </a:p>
            </c:rich>
          </c:tx>
          <c:layout>
            <c:manualLayout>
              <c:xMode val="edge"/>
              <c:yMode val="edge"/>
              <c:x val="3.9254705525197331E-2"/>
              <c:y val="0.21637491800527817"/>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rgbClr val="575756"/>
                </a:solidFill>
                <a:latin typeface="+mn-lt"/>
                <a:ea typeface="+mn-ea"/>
                <a:cs typeface="+mn-cs"/>
              </a:defRPr>
            </a:pPr>
            <a:endParaRPr lang="en-US"/>
          </a:p>
        </c:txPr>
        <c:crossAx val="240393624"/>
        <c:crosses val="autoZero"/>
        <c:crossBetween val="between"/>
        <c:majorUnit val="100"/>
      </c:valAx>
      <c:spPr>
        <a:noFill/>
        <a:ln>
          <a:noFill/>
        </a:ln>
        <a:effectLst/>
      </c:spPr>
    </c:plotArea>
    <c:legend>
      <c:legendPos val="b"/>
      <c:legendEntry>
        <c:idx val="0"/>
        <c:delete val="1"/>
      </c:legendEntry>
      <c:layout>
        <c:manualLayout>
          <c:xMode val="edge"/>
          <c:yMode val="edge"/>
          <c:x val="0.25063910708483839"/>
          <c:y val="0.92164229579302426"/>
          <c:w val="0.54375453434150223"/>
          <c:h val="5.0406882802713653E-2"/>
        </c:manualLayout>
      </c:layout>
      <c:overlay val="0"/>
      <c:spPr>
        <a:noFill/>
        <a:ln>
          <a:noFill/>
        </a:ln>
        <a:effectLst/>
      </c:spPr>
      <c:txPr>
        <a:bodyPr rot="0" spcFirstLastPara="1" vertOverflow="ellipsis" vert="horz" wrap="square" anchor="ctr" anchorCtr="1"/>
        <a:lstStyle/>
        <a:p>
          <a:pPr>
            <a:defRPr lang="en-US" sz="12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200" b="0" i="0" u="none" strike="noStrike" kern="1200" baseline="0">
          <a:solidFill>
            <a:srgbClr val="595959"/>
          </a:solidFill>
          <a:latin typeface="+mn-lt"/>
          <a:ea typeface="+mn-ea"/>
          <a:cs typeface="+mn-cs"/>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rgbClr val="575756"/>
                </a:solidFill>
                <a:latin typeface="+mn-lt"/>
                <a:ea typeface="+mn-ea"/>
                <a:cs typeface="+mn-cs"/>
              </a:defRPr>
            </a:pPr>
            <a:r>
              <a:rPr lang="en-GB" sz="1400" b="1">
                <a:solidFill>
                  <a:srgbClr val="575756"/>
                </a:solidFill>
              </a:rPr>
              <a:t>UAN (30% N w/w, kg per tonne)</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2236845056543837"/>
          <c:y val="0.18040878200335814"/>
          <c:w val="0.84726245106801668"/>
          <c:h val="0.5353038412946407"/>
        </c:manualLayout>
      </c:layout>
      <c:lineChart>
        <c:grouping val="standard"/>
        <c:varyColors val="0"/>
        <c:ser>
          <c:idx val="1"/>
          <c:order val="0"/>
          <c:tx>
            <c:v>AHDB</c:v>
          </c:tx>
          <c:spPr>
            <a:ln w="28575" cap="rnd">
              <a:solidFill>
                <a:srgbClr val="0090D4"/>
              </a:solidFill>
              <a:round/>
            </a:ln>
            <a:effectLst/>
          </c:spPr>
          <c:marker>
            <c:symbol val="circle"/>
            <c:size val="5"/>
            <c:spPr>
              <a:solidFill>
                <a:srgbClr val="0090D4"/>
              </a:solidFill>
              <a:ln w="9525">
                <a:solidFill>
                  <a:srgbClr val="0090D4"/>
                </a:solidFill>
              </a:ln>
              <a:effectLst/>
            </c:spPr>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base'!$E$2:$E$140</c:f>
              <c:numCache>
                <c:formatCode>0</c:formatCode>
                <c:ptCount val="139"/>
                <c:pt idx="0">
                  <c:v>342</c:v>
                </c:pt>
                <c:pt idx="3">
                  <c:v>386.66666666666669</c:v>
                </c:pt>
                <c:pt idx="7">
                  <c:v>450</c:v>
                </c:pt>
              </c:numCache>
            </c:numRef>
          </c:val>
          <c:smooth val="0"/>
          <c:extLst>
            <c:ext xmlns:c16="http://schemas.microsoft.com/office/drawing/2014/chart" uri="{C3380CC4-5D6E-409C-BE32-E72D297353CC}">
              <c16:uniqueId val="{00000007-64F5-45AF-8A5D-BA878A1CE602}"/>
            </c:ext>
          </c:extLst>
        </c:ser>
        <c:dLbls>
          <c:showLegendKey val="0"/>
          <c:showVal val="0"/>
          <c:showCatName val="0"/>
          <c:showSerName val="0"/>
          <c:showPercent val="0"/>
          <c:showBubbleSize val="0"/>
        </c:dLbls>
        <c:marker val="1"/>
        <c:smooth val="0"/>
        <c:axId val="240394800"/>
        <c:axId val="240395192"/>
      </c:lineChart>
      <c:dateAx>
        <c:axId val="240394800"/>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lgn="ctr">
              <a:defRPr sz="1200" b="0" i="0" u="none" strike="noStrike" kern="1200" baseline="0">
                <a:solidFill>
                  <a:srgbClr val="575756"/>
                </a:solidFill>
                <a:latin typeface="+mn-lt"/>
                <a:ea typeface="+mn-ea"/>
                <a:cs typeface="+mn-cs"/>
              </a:defRPr>
            </a:pPr>
            <a:endParaRPr lang="en-US"/>
          </a:p>
        </c:txPr>
        <c:crossAx val="240395192"/>
        <c:crosses val="autoZero"/>
        <c:auto val="0"/>
        <c:lblOffset val="100"/>
        <c:baseTimeUnit val="days"/>
        <c:majorUnit val="7"/>
        <c:majorTimeUnit val="days"/>
      </c:dateAx>
      <c:valAx>
        <c:axId val="240395192"/>
        <c:scaling>
          <c:orientation val="minMax"/>
          <c:max val="6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r>
                  <a:rPr lang="en-GB">
                    <a:solidFill>
                      <a:srgbClr val="575756"/>
                    </a:solidFill>
                  </a:rPr>
                  <a:t>Average price £/tonne</a:t>
                </a:r>
              </a:p>
            </c:rich>
          </c:tx>
          <c:layout>
            <c:manualLayout>
              <c:xMode val="edge"/>
              <c:yMode val="edge"/>
              <c:x val="2.1569609916527181E-2"/>
              <c:y val="0.1804087113758443"/>
            </c:manualLayout>
          </c:layout>
          <c:overlay val="0"/>
          <c:spPr>
            <a:noFill/>
            <a:ln>
              <a:noFill/>
            </a:ln>
            <a:effectLst/>
          </c:spPr>
          <c:txPr>
            <a:bodyPr rot="-54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lgn="ctr">
              <a:defRPr sz="1200" b="0" i="0" u="none" strike="noStrike" kern="1200" baseline="0">
                <a:solidFill>
                  <a:srgbClr val="575756"/>
                </a:solidFill>
                <a:latin typeface="+mn-lt"/>
                <a:ea typeface="+mn-ea"/>
                <a:cs typeface="+mn-cs"/>
              </a:defRPr>
            </a:pPr>
            <a:endParaRPr lang="en-US"/>
          </a:p>
        </c:txPr>
        <c:crossAx val="240394800"/>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Muriate of Potash (MOP) </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1114374523644298"/>
          <c:y val="0.13918757145304653"/>
          <c:w val="0.85884263784898651"/>
          <c:h val="0.58935207496653275"/>
        </c:manualLayout>
      </c:layout>
      <c:lineChart>
        <c:grouping val="standard"/>
        <c:varyColors val="0"/>
        <c:ser>
          <c:idx val="1"/>
          <c:order val="0"/>
          <c:tx>
            <c:v>AHDB</c:v>
          </c:tx>
          <c:spPr>
            <a:ln w="28575" cap="rnd">
              <a:solidFill>
                <a:srgbClr val="0090D4"/>
              </a:solidFill>
              <a:round/>
            </a:ln>
            <a:effectLst/>
          </c:spPr>
          <c:marker>
            <c:symbol val="none"/>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base'!$F$2:$F$140</c:f>
              <c:numCache>
                <c:formatCode>0</c:formatCode>
                <c:ptCount val="139"/>
                <c:pt idx="0">
                  <c:v>365</c:v>
                </c:pt>
                <c:pt idx="1">
                  <c:v>376.71999999999997</c:v>
                </c:pt>
                <c:pt idx="2">
                  <c:v>378.71999999999997</c:v>
                </c:pt>
                <c:pt idx="3">
                  <c:v>383.32600000000002</c:v>
                </c:pt>
                <c:pt idx="4">
                  <c:v>385.42</c:v>
                </c:pt>
                <c:pt idx="5">
                  <c:v>390</c:v>
                </c:pt>
                <c:pt idx="6">
                  <c:v>388.75</c:v>
                </c:pt>
                <c:pt idx="7">
                  <c:v>383.6</c:v>
                </c:pt>
                <c:pt idx="8">
                  <c:v>384.12600000000003</c:v>
                </c:pt>
              </c:numCache>
            </c:numRef>
          </c:val>
          <c:smooth val="0"/>
          <c:extLst>
            <c:ext xmlns:c16="http://schemas.microsoft.com/office/drawing/2014/chart" uri="{C3380CC4-5D6E-409C-BE32-E72D297353CC}">
              <c16:uniqueId val="{00000001-708B-425B-963A-7B7544DC24B7}"/>
            </c:ext>
          </c:extLst>
        </c:ser>
        <c:dLbls>
          <c:showLegendKey val="0"/>
          <c:showVal val="0"/>
          <c:showCatName val="0"/>
          <c:showSerName val="0"/>
          <c:showPercent val="0"/>
          <c:showBubbleSize val="0"/>
        </c:dLbls>
        <c:smooth val="0"/>
        <c:axId val="240395976"/>
        <c:axId val="240603624"/>
      </c:lineChart>
      <c:dateAx>
        <c:axId val="240395976"/>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95959"/>
                </a:solidFill>
                <a:latin typeface="+mn-lt"/>
                <a:ea typeface="+mn-ea"/>
                <a:cs typeface="+mn-cs"/>
              </a:defRPr>
            </a:pPr>
            <a:endParaRPr lang="en-US"/>
          </a:p>
        </c:txPr>
        <c:crossAx val="240603624"/>
        <c:crosses val="autoZero"/>
        <c:auto val="0"/>
        <c:lblOffset val="100"/>
        <c:baseTimeUnit val="days"/>
        <c:majorUnit val="7"/>
        <c:majorTimeUnit val="days"/>
      </c:dateAx>
      <c:valAx>
        <c:axId val="240603624"/>
        <c:scaling>
          <c:orientation val="minMax"/>
          <c:max val="5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4991820987654321E-2"/>
              <c:y val="0.1292840277777777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39597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Diammonium Phosphate (DAP)</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3212274667158083"/>
          <c:y val="0.20172245144380571"/>
          <c:w val="0.83797301983483108"/>
          <c:h val="0.52454118651301751"/>
        </c:manualLayout>
      </c:layout>
      <c:lineChart>
        <c:grouping val="standard"/>
        <c:varyColors val="0"/>
        <c:ser>
          <c:idx val="1"/>
          <c:order val="0"/>
          <c:tx>
            <c:v>AHDB</c:v>
          </c:tx>
          <c:spPr>
            <a:ln w="28575" cap="rnd">
              <a:solidFill>
                <a:srgbClr val="0090D4"/>
              </a:solidFill>
              <a:round/>
            </a:ln>
            <a:effectLst/>
          </c:spPr>
          <c:marker>
            <c:symbol val="none"/>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base'!$G$2:$G$140</c:f>
              <c:numCache>
                <c:formatCode>0</c:formatCode>
                <c:ptCount val="139"/>
                <c:pt idx="0">
                  <c:v>719</c:v>
                </c:pt>
                <c:pt idx="1">
                  <c:v>729.39</c:v>
                </c:pt>
                <c:pt idx="2">
                  <c:v>752.31666666666661</c:v>
                </c:pt>
                <c:pt idx="3">
                  <c:v>751.77499999999998</c:v>
                </c:pt>
                <c:pt idx="4">
                  <c:v>758.33333333333337</c:v>
                </c:pt>
                <c:pt idx="5">
                  <c:v>771.66666666666663</c:v>
                </c:pt>
                <c:pt idx="6">
                  <c:v>778.75</c:v>
                </c:pt>
                <c:pt idx="7">
                  <c:v>773.75</c:v>
                </c:pt>
                <c:pt idx="8">
                  <c:v>774.75</c:v>
                </c:pt>
              </c:numCache>
            </c:numRef>
          </c:val>
          <c:smooth val="0"/>
          <c:extLst>
            <c:ext xmlns:c16="http://schemas.microsoft.com/office/drawing/2014/chart" uri="{C3380CC4-5D6E-409C-BE32-E72D297353CC}">
              <c16:uniqueId val="{00000001-22F8-4169-BB56-DDE744EB3CC5}"/>
            </c:ext>
          </c:extLst>
        </c:ser>
        <c:dLbls>
          <c:showLegendKey val="0"/>
          <c:showVal val="0"/>
          <c:showCatName val="0"/>
          <c:showSerName val="0"/>
          <c:showPercent val="0"/>
          <c:showBubbleSize val="0"/>
        </c:dLbls>
        <c:smooth val="0"/>
        <c:axId val="240604408"/>
        <c:axId val="240604800"/>
      </c:lineChart>
      <c:dateAx>
        <c:axId val="24060440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240604800"/>
        <c:crosses val="autoZero"/>
        <c:auto val="0"/>
        <c:lblOffset val="100"/>
        <c:baseTimeUnit val="days"/>
        <c:majorUnit val="7"/>
        <c:majorTimeUnit val="days"/>
      </c:dateAx>
      <c:valAx>
        <c:axId val="240604800"/>
        <c:scaling>
          <c:orientation val="minMax"/>
          <c:max val="800"/>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2.2200468184720153E-2"/>
              <c:y val="0.1968765262515262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240604408"/>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r>
              <a:rPr lang="en-GB" b="1">
                <a:solidFill>
                  <a:srgbClr val="575756"/>
                </a:solidFill>
              </a:rPr>
              <a:t>Triple Super Phosphate (TSP)</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575756"/>
              </a:solidFill>
              <a:latin typeface="+mn-lt"/>
              <a:ea typeface="+mn-ea"/>
              <a:cs typeface="+mn-cs"/>
            </a:defRPr>
          </a:pPr>
          <a:endParaRPr lang="en-US"/>
        </a:p>
      </c:txPr>
    </c:title>
    <c:autoTitleDeleted val="0"/>
    <c:plotArea>
      <c:layout>
        <c:manualLayout>
          <c:layoutTarget val="inner"/>
          <c:xMode val="edge"/>
          <c:yMode val="edge"/>
          <c:x val="0.10746428571428572"/>
          <c:y val="0.20385057099292708"/>
          <c:w val="0.86877721088435378"/>
          <c:h val="0.53362062347881978"/>
        </c:manualLayout>
      </c:layout>
      <c:lineChart>
        <c:grouping val="standard"/>
        <c:varyColors val="0"/>
        <c:ser>
          <c:idx val="1"/>
          <c:order val="0"/>
          <c:tx>
            <c:v>AHDB</c:v>
          </c:tx>
          <c:spPr>
            <a:ln w="28575" cap="rnd">
              <a:solidFill>
                <a:srgbClr val="0090D4"/>
              </a:solidFill>
              <a:round/>
            </a:ln>
            <a:effectLst/>
          </c:spPr>
          <c:marker>
            <c:symbol val="none"/>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base'!$H$2:$H$140</c:f>
              <c:numCache>
                <c:formatCode>0</c:formatCode>
                <c:ptCount val="139"/>
                <c:pt idx="0">
                  <c:v>526</c:v>
                </c:pt>
                <c:pt idx="1">
                  <c:v>555</c:v>
                </c:pt>
                <c:pt idx="2">
                  <c:v>568.67600000000004</c:v>
                </c:pt>
                <c:pt idx="3">
                  <c:v>563.41000000000008</c:v>
                </c:pt>
                <c:pt idx="4">
                  <c:v>578.33333333333337</c:v>
                </c:pt>
                <c:pt idx="5">
                  <c:v>591.66666666666663</c:v>
                </c:pt>
                <c:pt idx="6">
                  <c:v>596.25</c:v>
                </c:pt>
                <c:pt idx="7">
                  <c:v>596.25</c:v>
                </c:pt>
                <c:pt idx="8">
                  <c:v>596</c:v>
                </c:pt>
              </c:numCache>
            </c:numRef>
          </c:val>
          <c:smooth val="0"/>
          <c:extLst>
            <c:ext xmlns:c16="http://schemas.microsoft.com/office/drawing/2014/chart" uri="{C3380CC4-5D6E-409C-BE32-E72D297353CC}">
              <c16:uniqueId val="{00000001-66CC-4160-8463-E785C4262E02}"/>
            </c:ext>
          </c:extLst>
        </c:ser>
        <c:dLbls>
          <c:showLegendKey val="0"/>
          <c:showVal val="0"/>
          <c:showCatName val="0"/>
          <c:showSerName val="0"/>
          <c:showPercent val="0"/>
          <c:showBubbleSize val="0"/>
        </c:dLbls>
        <c:smooth val="0"/>
        <c:axId val="142211856"/>
        <c:axId val="142212248"/>
      </c:lineChart>
      <c:dateAx>
        <c:axId val="142211856"/>
        <c:scaling>
          <c:orientation val="minMax"/>
        </c:scaling>
        <c:delete val="0"/>
        <c:axPos val="b"/>
        <c:minorGridlines>
          <c:spPr>
            <a:ln w="9525" cap="flat" cmpd="sng" algn="ctr">
              <a:noFill/>
              <a:round/>
            </a:ln>
            <a:effectLst/>
          </c:spPr>
        </c:minorGridlines>
        <c:numFmt formatCode="m/d/yyyy" sourceLinked="0"/>
        <c:majorTickMark val="none"/>
        <c:minorTickMark val="none"/>
        <c:tickLblPos val="nextTo"/>
        <c:spPr>
          <a:noFill/>
          <a:ln w="9525" cap="flat" cmpd="sng" algn="ctr">
            <a:no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days"/>
        <c:majorUnit val="7"/>
        <c:majorTimeUnit val="days"/>
      </c:dateAx>
      <c:valAx>
        <c:axId val="142212248"/>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95959"/>
                    </a:solidFill>
                    <a:latin typeface="+mn-lt"/>
                    <a:ea typeface="+mn-ea"/>
                    <a:cs typeface="+mn-cs"/>
                  </a:defRPr>
                </a:pPr>
                <a:r>
                  <a:rPr lang="en-GB" sz="1200">
                    <a:solidFill>
                      <a:srgbClr val="595959"/>
                    </a:solidFill>
                  </a:rPr>
                  <a:t>Average price £/tonne</a:t>
                </a:r>
              </a:p>
            </c:rich>
          </c:tx>
          <c:layout>
            <c:manualLayout>
              <c:xMode val="edge"/>
              <c:yMode val="edge"/>
              <c:x val="1.9598765432098765E-3"/>
              <c:y val="0.1866671296296296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95959"/>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575756"/>
                </a:solidFill>
                <a:latin typeface="+mn-lt"/>
                <a:ea typeface="+mn-ea"/>
                <a:cs typeface="+mn-cs"/>
              </a:defRPr>
            </a:pPr>
            <a:r>
              <a:rPr lang="en-GB" sz="1400" b="1">
                <a:effectLst/>
              </a:rPr>
              <a:t>Nitrate Sulphur (26% N + 30-37% SO</a:t>
            </a:r>
            <a:r>
              <a:rPr lang="en-GB" sz="1400" b="1" baseline="-25000">
                <a:effectLst/>
              </a:rPr>
              <a:t>3</a:t>
            </a:r>
            <a:r>
              <a:rPr lang="en-GB" sz="1400" b="1">
                <a:effectLst/>
              </a:rPr>
              <a:t>)</a:t>
            </a:r>
            <a:endParaRPr lang="en-GB" sz="1400">
              <a:effectLst/>
            </a:endParaRPr>
          </a:p>
          <a:p>
            <a:pPr marL="0" marR="0" lvl="0" indent="0" algn="ctr" defTabSz="914400" rtl="0" eaLnBrk="1" fontAlgn="auto" latinLnBrk="0" hangingPunct="1">
              <a:lnSpc>
                <a:spcPct val="100000"/>
              </a:lnSpc>
              <a:spcBef>
                <a:spcPts val="0"/>
              </a:spcBef>
              <a:spcAft>
                <a:spcPts val="0"/>
              </a:spcAft>
              <a:buClrTx/>
              <a:buSzTx/>
              <a:buFontTx/>
              <a:buNone/>
              <a:tabLst/>
              <a:defRPr b="1">
                <a:solidFill>
                  <a:srgbClr val="575756"/>
                </a:solidFill>
              </a:defRPr>
            </a:pPr>
            <a:endParaRPr lang="en-GB" sz="1400" b="1">
              <a:solidFill>
                <a:srgbClr val="575756"/>
              </a:solidFill>
            </a:endParaRPr>
          </a:p>
        </c:rich>
      </c:tx>
      <c:layout>
        <c:manualLayout>
          <c:xMode val="edge"/>
          <c:yMode val="edge"/>
          <c:x val="0.2944530864197531"/>
          <c:y val="1.763888888888888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575756"/>
              </a:solidFill>
              <a:latin typeface="+mn-lt"/>
              <a:ea typeface="+mn-ea"/>
              <a:cs typeface="+mn-cs"/>
            </a:defRPr>
          </a:pPr>
          <a:endParaRPr lang="en-GB"/>
        </a:p>
      </c:txPr>
    </c:title>
    <c:autoTitleDeleted val="0"/>
    <c:plotArea>
      <c:layout>
        <c:manualLayout>
          <c:layoutTarget val="inner"/>
          <c:xMode val="edge"/>
          <c:yMode val="edge"/>
          <c:x val="0.10746422258045528"/>
          <c:y val="0.19411099769703818"/>
          <c:w val="0.86877721088435378"/>
          <c:h val="0.53362062347881978"/>
        </c:manualLayout>
      </c:layout>
      <c:lineChart>
        <c:grouping val="standard"/>
        <c:varyColors val="0"/>
        <c:ser>
          <c:idx val="1"/>
          <c:order val="0"/>
          <c:tx>
            <c:v>AHDB</c:v>
          </c:tx>
          <c:spPr>
            <a:ln w="28575" cap="rnd">
              <a:solidFill>
                <a:schemeClr val="accent1"/>
              </a:solidFill>
              <a:round/>
            </a:ln>
            <a:effectLst/>
          </c:spPr>
          <c:marker>
            <c:symbol val="circle"/>
            <c:size val="5"/>
            <c:spPr>
              <a:solidFill>
                <a:schemeClr val="accent1"/>
              </a:solidFill>
              <a:ln w="9525">
                <a:solidFill>
                  <a:srgbClr val="0090D4"/>
                </a:solidFill>
              </a:ln>
              <a:effectLst/>
            </c:spPr>
          </c:marker>
          <c:cat>
            <c:numRef>
              <c:f>'Weekly graph base'!$A$2:$A$140</c:f>
              <c:numCache>
                <c:formatCode>m/d/yyyy</c:formatCode>
                <c:ptCount val="139"/>
                <c:pt idx="0">
                  <c:v>46080</c:v>
                </c:pt>
                <c:pt idx="1">
                  <c:v>46087</c:v>
                </c:pt>
                <c:pt idx="2">
                  <c:v>46094</c:v>
                </c:pt>
                <c:pt idx="3">
                  <c:v>46101</c:v>
                </c:pt>
                <c:pt idx="4">
                  <c:v>46108</c:v>
                </c:pt>
                <c:pt idx="5">
                  <c:v>46115</c:v>
                </c:pt>
                <c:pt idx="6">
                  <c:v>46122</c:v>
                </c:pt>
                <c:pt idx="7">
                  <c:v>46129</c:v>
                </c:pt>
                <c:pt idx="8">
                  <c:v>46136</c:v>
                </c:pt>
              </c:numCache>
            </c:numRef>
          </c:cat>
          <c:val>
            <c:numRef>
              <c:f>'Weekly graph base'!$J$2:$J$140</c:f>
              <c:numCache>
                <c:formatCode>0</c:formatCode>
                <c:ptCount val="139"/>
                <c:pt idx="0">
                  <c:v>400</c:v>
                </c:pt>
                <c:pt idx="1">
                  <c:v>433.33333333333331</c:v>
                </c:pt>
                <c:pt idx="2">
                  <c:v>496.66666666666669</c:v>
                </c:pt>
                <c:pt idx="3">
                  <c:v>496.66666666666669</c:v>
                </c:pt>
                <c:pt idx="5">
                  <c:v>496.66666666666669</c:v>
                </c:pt>
                <c:pt idx="6">
                  <c:v>510</c:v>
                </c:pt>
                <c:pt idx="8">
                  <c:v>498.23333333333335</c:v>
                </c:pt>
              </c:numCache>
            </c:numRef>
          </c:val>
          <c:smooth val="0"/>
          <c:extLst>
            <c:ext xmlns:c16="http://schemas.microsoft.com/office/drawing/2014/chart" uri="{C3380CC4-5D6E-409C-BE32-E72D297353CC}">
              <c16:uniqueId val="{00000000-2FD5-4694-BB29-6DCB45A966E3}"/>
            </c:ext>
          </c:extLst>
        </c:ser>
        <c:dLbls>
          <c:showLegendKey val="0"/>
          <c:showVal val="0"/>
          <c:showCatName val="0"/>
          <c:showSerName val="0"/>
          <c:showPercent val="0"/>
          <c:showBubbleSize val="0"/>
        </c:dLbls>
        <c:marker val="1"/>
        <c:smooth val="0"/>
        <c:axId val="142211856"/>
        <c:axId val="142212248"/>
      </c:lineChart>
      <c:dateAx>
        <c:axId val="142211856"/>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575756"/>
                </a:solidFill>
                <a:latin typeface="+mn-lt"/>
                <a:ea typeface="+mn-ea"/>
                <a:cs typeface="+mn-cs"/>
              </a:defRPr>
            </a:pPr>
            <a:endParaRPr lang="en-US"/>
          </a:p>
        </c:txPr>
        <c:crossAx val="142212248"/>
        <c:crosses val="autoZero"/>
        <c:auto val="0"/>
        <c:lblOffset val="100"/>
        <c:baseTimeUnit val="days"/>
        <c:majorUnit val="7"/>
        <c:majorTimeUnit val="days"/>
      </c:dateAx>
      <c:valAx>
        <c:axId val="142212248"/>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r>
                  <a:rPr lang="en-GB" sz="1200">
                    <a:solidFill>
                      <a:srgbClr val="575756"/>
                    </a:solidFill>
                  </a:rPr>
                  <a:t>Average price £/tonne</a:t>
                </a:r>
              </a:p>
            </c:rich>
          </c:tx>
          <c:layout>
            <c:manualLayout>
              <c:xMode val="edge"/>
              <c:yMode val="edge"/>
              <c:x val="1.0142901234567901E-2"/>
              <c:y val="0.1798675925925925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mn-lt"/>
                <a:ea typeface="+mn-ea"/>
                <a:cs typeface="+mn-cs"/>
              </a:defRPr>
            </a:pPr>
            <a:endParaRPr lang="en-US"/>
          </a:p>
        </c:txPr>
        <c:crossAx val="14221185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6.svg"/></Relationships>
</file>

<file path=xl/drawings/_rels/drawing13.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chart" Target="../charts/chart17.xml"/><Relationship Id="rId3" Type="http://schemas.openxmlformats.org/officeDocument/2006/relationships/image" Target="../media/image3.png"/><Relationship Id="rId7" Type="http://schemas.openxmlformats.org/officeDocument/2006/relationships/chart" Target="../charts/chart12.xml"/><Relationship Id="rId12"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image" Target="../media/image6.svg"/><Relationship Id="rId11" Type="http://schemas.openxmlformats.org/officeDocument/2006/relationships/chart" Target="../charts/chart15.xml"/><Relationship Id="rId5" Type="http://schemas.openxmlformats.org/officeDocument/2006/relationships/image" Target="../media/image5.png"/><Relationship Id="rId10" Type="http://schemas.openxmlformats.org/officeDocument/2006/relationships/chart" Target="../charts/chart14.xml"/><Relationship Id="rId4" Type="http://schemas.openxmlformats.org/officeDocument/2006/relationships/image" Target="../media/image4.svg"/><Relationship Id="rId9" Type="http://schemas.openxmlformats.org/officeDocument/2006/relationships/chart" Target="../charts/chart13.xml"/><Relationship Id="rId14"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chart" Target="../charts/chart8.xml"/><Relationship Id="rId3" Type="http://schemas.openxmlformats.org/officeDocument/2006/relationships/image" Target="../media/image3.png"/><Relationship Id="rId7" Type="http://schemas.openxmlformats.org/officeDocument/2006/relationships/chart" Target="../charts/chart3.xml"/><Relationship Id="rId12"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6.svg"/><Relationship Id="rId11" Type="http://schemas.openxmlformats.org/officeDocument/2006/relationships/chart" Target="../charts/chart6.xml"/><Relationship Id="rId5" Type="http://schemas.openxmlformats.org/officeDocument/2006/relationships/image" Target="../media/image5.png"/><Relationship Id="rId10" Type="http://schemas.openxmlformats.org/officeDocument/2006/relationships/chart" Target="../charts/chart5.xml"/><Relationship Id="rId4" Type="http://schemas.openxmlformats.org/officeDocument/2006/relationships/image" Target="../media/image4.svg"/><Relationship Id="rId9" Type="http://schemas.openxmlformats.org/officeDocument/2006/relationships/chart" Target="../charts/chart4.xml"/><Relationship Id="rId14"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460659</xdr:colOff>
      <xdr:row>0</xdr:row>
      <xdr:rowOff>0</xdr:rowOff>
    </xdr:from>
    <xdr:to>
      <xdr:col>10</xdr:col>
      <xdr:colOff>743867</xdr:colOff>
      <xdr:row>0</xdr:row>
      <xdr:rowOff>363835</xdr:rowOff>
    </xdr:to>
    <xdr:pic>
      <xdr:nvPicPr>
        <xdr:cNvPr id="2" name="Gradientbar with swoosh 1" hidden="1">
          <a:extLst>
            <a:ext uri="{FF2B5EF4-FFF2-40B4-BE49-F238E27FC236}">
              <a16:creationId xmlns:a16="http://schemas.microsoft.com/office/drawing/2014/main" id="{80F564E1-EC2A-4E9F-907B-02E882D5E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0659" y="0"/>
          <a:ext cx="7912733" cy="363835"/>
        </a:xfrm>
        <a:prstGeom prst="rect">
          <a:avLst/>
        </a:prstGeom>
      </xdr:spPr>
    </xdr:pic>
    <xdr:clientData/>
  </xdr:twoCellAnchor>
  <xdr:twoCellAnchor editAs="oneCell">
    <xdr:from>
      <xdr:col>0</xdr:col>
      <xdr:colOff>495299</xdr:colOff>
      <xdr:row>0</xdr:row>
      <xdr:rowOff>0</xdr:rowOff>
    </xdr:from>
    <xdr:to>
      <xdr:col>20</xdr:col>
      <xdr:colOff>733425</xdr:colOff>
      <xdr:row>1</xdr:row>
      <xdr:rowOff>9525</xdr:rowOff>
    </xdr:to>
    <xdr:pic>
      <xdr:nvPicPr>
        <xdr:cNvPr id="3" name="Gradientbar">
          <a:extLst>
            <a:ext uri="{FF2B5EF4-FFF2-40B4-BE49-F238E27FC236}">
              <a16:creationId xmlns:a16="http://schemas.microsoft.com/office/drawing/2014/main" id="{2F2A4FAA-BA95-43D4-9FBF-7F81BA06105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95299" y="0"/>
          <a:ext cx="15963901" cy="428625"/>
        </a:xfrm>
        <a:prstGeom prst="rect">
          <a:avLst/>
        </a:prstGeom>
      </xdr:spPr>
    </xdr:pic>
    <xdr:clientData/>
  </xdr:twoCellAnchor>
  <xdr:twoCellAnchor editAs="oneCell">
    <xdr:from>
      <xdr:col>0</xdr:col>
      <xdr:colOff>0</xdr:colOff>
      <xdr:row>0</xdr:row>
      <xdr:rowOff>0</xdr:rowOff>
    </xdr:from>
    <xdr:to>
      <xdr:col>1</xdr:col>
      <xdr:colOff>152067</xdr:colOff>
      <xdr:row>1</xdr:row>
      <xdr:rowOff>9525</xdr:rowOff>
    </xdr:to>
    <xdr:pic>
      <xdr:nvPicPr>
        <xdr:cNvPr id="4" name="Logo">
          <a:extLst>
            <a:ext uri="{FF2B5EF4-FFF2-40B4-BE49-F238E27FC236}">
              <a16:creationId xmlns:a16="http://schemas.microsoft.com/office/drawing/2014/main" id="{B7D5B6BB-05A8-4A7F-BDEB-027E4F6B7FDA}"/>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2862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0.01158</cdr:x>
      <cdr:y>0.93853</cdr:y>
    </cdr:from>
    <cdr:to>
      <cdr:x>0.22041</cdr:x>
      <cdr:y>1</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74922" y="4076139"/>
          <a:ext cx="1351117" cy="266978"/>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userShapes>
</file>

<file path=xl/drawings/drawing11.xml><?xml version="1.0" encoding="utf-8"?>
<c:userShapes xmlns:c="http://schemas.openxmlformats.org/drawingml/2006/chart">
  <cdr:relSizeAnchor xmlns:cdr="http://schemas.openxmlformats.org/drawingml/2006/chartDrawing">
    <cdr:from>
      <cdr:x>0.00864</cdr:x>
      <cdr:y>0.92515</cdr:y>
    </cdr:from>
    <cdr:to>
      <cdr:x>0.20432</cdr:x>
      <cdr:y>0.98875</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55893" y="4018052"/>
          <a:ext cx="1265870" cy="276205"/>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0.81776</cdr:x>
      <cdr:y>0.06688</cdr:y>
    </cdr:from>
    <cdr:to>
      <cdr:x>0.97107</cdr:x>
      <cdr:y>0.18129</cdr:y>
    </cdr:to>
    <cdr:pic>
      <cdr:nvPicPr>
        <cdr:cNvPr id="2" name="Picture 1">
          <a:extLst xmlns:a="http://schemas.openxmlformats.org/drawingml/2006/main">
            <a:ext uri="{FF2B5EF4-FFF2-40B4-BE49-F238E27FC236}">
              <a16:creationId xmlns:a16="http://schemas.microsoft.com/office/drawing/2014/main" id="{F807A0BF-6574-403C-A65A-8FF4A0E7B82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99085" y="288926"/>
          <a:ext cx="993449" cy="494252"/>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460659</xdr:colOff>
      <xdr:row>0</xdr:row>
      <xdr:rowOff>0</xdr:rowOff>
    </xdr:from>
    <xdr:to>
      <xdr:col>12</xdr:col>
      <xdr:colOff>258092</xdr:colOff>
      <xdr:row>0</xdr:row>
      <xdr:rowOff>363835</xdr:rowOff>
    </xdr:to>
    <xdr:pic>
      <xdr:nvPicPr>
        <xdr:cNvPr id="11" name="Gradientbar with swoosh 1" hidden="1">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647367</xdr:colOff>
      <xdr:row>1</xdr:row>
      <xdr:rowOff>9525</xdr:rowOff>
    </xdr:to>
    <xdr:pic>
      <xdr:nvPicPr>
        <xdr:cNvPr id="4" name="Logo">
          <a:extLst>
            <a:ext uri="{FF2B5EF4-FFF2-40B4-BE49-F238E27FC236}">
              <a16:creationId xmlns:a16="http://schemas.microsoft.com/office/drawing/2014/main" id="{EBFC0282-E90F-44F0-A0E4-9DD3FA5FFF13}"/>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647367" cy="428625"/>
        </a:xfrm>
        <a:prstGeom prst="rect">
          <a:avLst/>
        </a:prstGeom>
      </xdr:spPr>
    </xdr:pic>
    <xdr:clientData/>
  </xdr:twoCellAnchor>
  <xdr:twoCellAnchor editAs="oneCell">
    <xdr:from>
      <xdr:col>0</xdr:col>
      <xdr:colOff>619126</xdr:colOff>
      <xdr:row>0</xdr:row>
      <xdr:rowOff>0</xdr:rowOff>
    </xdr:from>
    <xdr:to>
      <xdr:col>18</xdr:col>
      <xdr:colOff>1181101</xdr:colOff>
      <xdr:row>1</xdr:row>
      <xdr:rowOff>9525</xdr:rowOff>
    </xdr:to>
    <xdr:pic>
      <xdr:nvPicPr>
        <xdr:cNvPr id="5" name="Gradientbar">
          <a:extLst>
            <a:ext uri="{FF2B5EF4-FFF2-40B4-BE49-F238E27FC236}">
              <a16:creationId xmlns:a16="http://schemas.microsoft.com/office/drawing/2014/main" id="{0A36DA78-5965-43D5-BF5B-A2DB16298B2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19126" y="0"/>
          <a:ext cx="12249150" cy="428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473694</xdr:colOff>
      <xdr:row>54</xdr:row>
      <xdr:rowOff>48322</xdr:rowOff>
    </xdr:from>
    <xdr:to>
      <xdr:col>10</xdr:col>
      <xdr:colOff>114744</xdr:colOff>
      <xdr:row>78</xdr:row>
      <xdr:rowOff>24922</xdr:rowOff>
    </xdr:to>
    <xdr:graphicFrame macro="">
      <xdr:nvGraphicFramePr>
        <xdr:cNvPr id="8" name="Chart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179</xdr:row>
      <xdr:rowOff>38099</xdr:rowOff>
    </xdr:from>
    <xdr:to>
      <xdr:col>9</xdr:col>
      <xdr:colOff>641175</xdr:colOff>
      <xdr:row>203</xdr:row>
      <xdr:rowOff>14699</xdr:rowOff>
    </xdr:to>
    <xdr:graphicFrame macro="">
      <xdr:nvGraphicFramePr>
        <xdr:cNvPr id="2" name="Chart 1">
          <a:extLst>
            <a:ext uri="{FF2B5EF4-FFF2-40B4-BE49-F238E27FC236}">
              <a16:creationId xmlns:a16="http://schemas.microsoft.com/office/drawing/2014/main" id="{CD49DB96-BB80-4930-9096-978AF2882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590549</xdr:colOff>
      <xdr:row>0</xdr:row>
      <xdr:rowOff>0</xdr:rowOff>
    </xdr:from>
    <xdr:to>
      <xdr:col>10</xdr:col>
      <xdr:colOff>9524</xdr:colOff>
      <xdr:row>1</xdr:row>
      <xdr:rowOff>55244</xdr:rowOff>
    </xdr:to>
    <xdr:pic>
      <xdr:nvPicPr>
        <xdr:cNvPr id="4" name="Gradientbar">
          <a:extLst>
            <a:ext uri="{FF2B5EF4-FFF2-40B4-BE49-F238E27FC236}">
              <a16:creationId xmlns:a16="http://schemas.microsoft.com/office/drawing/2014/main" id="{9D0E63A5-99BD-42BC-A723-F245FC50D5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0549" y="0"/>
          <a:ext cx="6257925" cy="474344"/>
        </a:xfrm>
        <a:prstGeom prst="rect">
          <a:avLst/>
        </a:prstGeom>
      </xdr:spPr>
    </xdr:pic>
    <xdr:clientData/>
  </xdr:twoCellAnchor>
  <xdr:twoCellAnchor editAs="oneCell">
    <xdr:from>
      <xdr:col>0</xdr:col>
      <xdr:colOff>0</xdr:colOff>
      <xdr:row>0</xdr:row>
      <xdr:rowOff>0</xdr:rowOff>
    </xdr:from>
    <xdr:to>
      <xdr:col>0</xdr:col>
      <xdr:colOff>643826</xdr:colOff>
      <xdr:row>1</xdr:row>
      <xdr:rowOff>53511</xdr:rowOff>
    </xdr:to>
    <xdr:pic>
      <xdr:nvPicPr>
        <xdr:cNvPr id="5" name="Logo">
          <a:extLst>
            <a:ext uri="{FF2B5EF4-FFF2-40B4-BE49-F238E27FC236}">
              <a16:creationId xmlns:a16="http://schemas.microsoft.com/office/drawing/2014/main" id="{C714042B-787C-4037-BE75-268B9D1BB14B}"/>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3826" cy="470899"/>
        </a:xfrm>
        <a:prstGeom prst="rect">
          <a:avLst/>
        </a:prstGeom>
      </xdr:spPr>
    </xdr:pic>
    <xdr:clientData/>
  </xdr:twoCellAnchor>
  <xdr:twoCellAnchor>
    <xdr:from>
      <xdr:col>0</xdr:col>
      <xdr:colOff>171450</xdr:colOff>
      <xdr:row>6</xdr:row>
      <xdr:rowOff>0</xdr:rowOff>
    </xdr:from>
    <xdr:to>
      <xdr:col>9</xdr:col>
      <xdr:colOff>498300</xdr:colOff>
      <xdr:row>29</xdr:row>
      <xdr:rowOff>138525</xdr:rowOff>
    </xdr:to>
    <xdr:grpSp>
      <xdr:nvGrpSpPr>
        <xdr:cNvPr id="10" name="Group 9">
          <a:extLst>
            <a:ext uri="{FF2B5EF4-FFF2-40B4-BE49-F238E27FC236}">
              <a16:creationId xmlns:a16="http://schemas.microsoft.com/office/drawing/2014/main" id="{48761E0D-0581-14D3-388E-CA61D11CC3FE}"/>
            </a:ext>
          </a:extLst>
        </xdr:cNvPr>
        <xdr:cNvGrpSpPr/>
      </xdr:nvGrpSpPr>
      <xdr:grpSpPr>
        <a:xfrm>
          <a:off x="171450" y="1509017"/>
          <a:ext cx="6469940" cy="4344508"/>
          <a:chOff x="352425" y="1600200"/>
          <a:chExt cx="6480000" cy="4320000"/>
        </a:xfrm>
      </xdr:grpSpPr>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352425" y="1600200"/>
          <a:ext cx="6480000" cy="4320000"/>
        </xdr:xfrm>
        <a:graphic>
          <a:graphicData uri="http://schemas.openxmlformats.org/drawingml/2006/chart">
            <c:chart xmlns:c="http://schemas.openxmlformats.org/drawingml/2006/chart" xmlns:r="http://schemas.openxmlformats.org/officeDocument/2006/relationships" r:id="rId7"/>
          </a:graphicData>
        </a:graphic>
      </xdr:graphicFrame>
      <xdr:pic>
        <xdr:nvPicPr>
          <xdr:cNvPr id="6" name="Picture 5">
            <a:extLst>
              <a:ext uri="{FF2B5EF4-FFF2-40B4-BE49-F238E27FC236}">
                <a16:creationId xmlns:a16="http://schemas.microsoft.com/office/drawing/2014/main" id="{8CF799E3-B7A9-4859-AB84-36F663CE18E3}"/>
              </a:ext>
            </a:extLst>
          </xdr:cNvPr>
          <xdr:cNvPicPr>
            <a:picLocks noChangeAspect="1"/>
          </xdr:cNvPicPr>
        </xdr:nvPicPr>
        <xdr:blipFill>
          <a:blip xmlns:r="http://schemas.openxmlformats.org/officeDocument/2006/relationships" r:embed="rId8"/>
          <a:stretch>
            <a:fillRect/>
          </a:stretch>
        </xdr:blipFill>
        <xdr:spPr>
          <a:xfrm>
            <a:off x="5753100" y="2247900"/>
            <a:ext cx="993448" cy="494288"/>
          </a:xfrm>
          <a:prstGeom prst="rect">
            <a:avLst/>
          </a:prstGeom>
        </xdr:spPr>
      </xdr:pic>
    </xdr:grpSp>
    <xdr:clientData/>
  </xdr:twoCellAnchor>
  <xdr:twoCellAnchor>
    <xdr:from>
      <xdr:col>0</xdr:col>
      <xdr:colOff>237759</xdr:colOff>
      <xdr:row>30</xdr:row>
      <xdr:rowOff>104310</xdr:rowOff>
    </xdr:from>
    <xdr:to>
      <xdr:col>9</xdr:col>
      <xdr:colOff>564609</xdr:colOff>
      <xdr:row>54</xdr:row>
      <xdr:rowOff>80910</xdr:rowOff>
    </xdr:to>
    <xdr:grpSp>
      <xdr:nvGrpSpPr>
        <xdr:cNvPr id="12" name="Group 11">
          <a:extLst>
            <a:ext uri="{FF2B5EF4-FFF2-40B4-BE49-F238E27FC236}">
              <a16:creationId xmlns:a16="http://schemas.microsoft.com/office/drawing/2014/main" id="{58B17D54-474F-48BC-B730-2F63E3DCBBA8}"/>
            </a:ext>
          </a:extLst>
        </xdr:cNvPr>
        <xdr:cNvGrpSpPr/>
      </xdr:nvGrpSpPr>
      <xdr:grpSpPr>
        <a:xfrm>
          <a:off x="237759" y="6001248"/>
          <a:ext cx="6469940" cy="4343117"/>
          <a:chOff x="361584" y="6038385"/>
          <a:chExt cx="6480000" cy="4320000"/>
        </a:xfrm>
      </xdr:grpSpPr>
      <xdr:graphicFrame macro="">
        <xdr:nvGraphicFramePr>
          <xdr:cNvPr id="11" name="Chart 10">
            <a:extLst>
              <a:ext uri="{FF2B5EF4-FFF2-40B4-BE49-F238E27FC236}">
                <a16:creationId xmlns:a16="http://schemas.microsoft.com/office/drawing/2014/main" id="{00000000-0008-0000-0A00-00000B000000}"/>
              </a:ext>
            </a:extLst>
          </xdr:cNvPr>
          <xdr:cNvGraphicFramePr>
            <a:graphicFrameLocks/>
          </xdr:cNvGraphicFramePr>
        </xdr:nvGraphicFramePr>
        <xdr:xfrm>
          <a:off x="361584" y="6038385"/>
          <a:ext cx="6480000" cy="4320000"/>
        </xdr:xfrm>
        <a:graphic>
          <a:graphicData uri="http://schemas.openxmlformats.org/drawingml/2006/chart">
            <c:chart xmlns:c="http://schemas.openxmlformats.org/drawingml/2006/chart" xmlns:r="http://schemas.openxmlformats.org/officeDocument/2006/relationships" r:id="rId9"/>
          </a:graphicData>
        </a:graphic>
      </xdr:graphicFrame>
      <xdr:pic>
        <xdr:nvPicPr>
          <xdr:cNvPr id="7" name="Picture 6">
            <a:extLst>
              <a:ext uri="{FF2B5EF4-FFF2-40B4-BE49-F238E27FC236}">
                <a16:creationId xmlns:a16="http://schemas.microsoft.com/office/drawing/2014/main" id="{DB81FCBC-31F2-4DF3-92A6-337CCA4AC580}"/>
              </a:ext>
            </a:extLst>
          </xdr:cNvPr>
          <xdr:cNvPicPr>
            <a:picLocks noChangeAspect="1"/>
          </xdr:cNvPicPr>
        </xdr:nvPicPr>
        <xdr:blipFill>
          <a:blip xmlns:r="http://schemas.openxmlformats.org/officeDocument/2006/relationships" r:embed="rId8"/>
          <a:stretch>
            <a:fillRect/>
          </a:stretch>
        </xdr:blipFill>
        <xdr:spPr>
          <a:xfrm>
            <a:off x="5753100" y="6772275"/>
            <a:ext cx="993448" cy="494288"/>
          </a:xfrm>
          <a:prstGeom prst="rect">
            <a:avLst/>
          </a:prstGeom>
        </xdr:spPr>
      </xdr:pic>
    </xdr:grpSp>
    <xdr:clientData/>
  </xdr:twoCellAnchor>
  <xdr:twoCellAnchor>
    <xdr:from>
      <xdr:col>0</xdr:col>
      <xdr:colOff>302512</xdr:colOff>
      <xdr:row>78</xdr:row>
      <xdr:rowOff>110903</xdr:rowOff>
    </xdr:from>
    <xdr:to>
      <xdr:col>9</xdr:col>
      <xdr:colOff>629362</xdr:colOff>
      <xdr:row>102</xdr:row>
      <xdr:rowOff>87503</xdr:rowOff>
    </xdr:to>
    <xdr:grpSp>
      <xdr:nvGrpSpPr>
        <xdr:cNvPr id="16" name="Group 15">
          <a:extLst>
            <a:ext uri="{FF2B5EF4-FFF2-40B4-BE49-F238E27FC236}">
              <a16:creationId xmlns:a16="http://schemas.microsoft.com/office/drawing/2014/main" id="{050B5147-F4C6-5436-D297-050F89383117}"/>
            </a:ext>
          </a:extLst>
        </xdr:cNvPr>
        <xdr:cNvGrpSpPr/>
      </xdr:nvGrpSpPr>
      <xdr:grpSpPr>
        <a:xfrm>
          <a:off x="302512" y="14740875"/>
          <a:ext cx="6469940" cy="4343117"/>
          <a:chOff x="302512" y="14788928"/>
          <a:chExt cx="6480000" cy="4320000"/>
        </a:xfrm>
      </xdr:grpSpPr>
      <xdr:graphicFrame macro="">
        <xdr:nvGraphicFramePr>
          <xdr:cNvPr id="13" name="Chart 12">
            <a:extLst>
              <a:ext uri="{FF2B5EF4-FFF2-40B4-BE49-F238E27FC236}">
                <a16:creationId xmlns:a16="http://schemas.microsoft.com/office/drawing/2014/main" id="{00000000-0008-0000-0A00-00000D000000}"/>
              </a:ext>
            </a:extLst>
          </xdr:cNvPr>
          <xdr:cNvGraphicFramePr>
            <a:graphicFrameLocks/>
          </xdr:cNvGraphicFramePr>
        </xdr:nvGraphicFramePr>
        <xdr:xfrm>
          <a:off x="302512" y="14788928"/>
          <a:ext cx="6480000" cy="4320000"/>
        </xdr:xfrm>
        <a:graphic>
          <a:graphicData uri="http://schemas.openxmlformats.org/drawingml/2006/chart">
            <c:chart xmlns:c="http://schemas.openxmlformats.org/drawingml/2006/chart" xmlns:r="http://schemas.openxmlformats.org/officeDocument/2006/relationships" r:id="rId10"/>
          </a:graphicData>
        </a:graphic>
      </xdr:graphicFrame>
      <xdr:pic>
        <xdr:nvPicPr>
          <xdr:cNvPr id="3" name="Picture 2">
            <a:extLst>
              <a:ext uri="{FF2B5EF4-FFF2-40B4-BE49-F238E27FC236}">
                <a16:creationId xmlns:a16="http://schemas.microsoft.com/office/drawing/2014/main" id="{2020DD95-3D5F-7C23-0E08-64488983D0D6}"/>
              </a:ext>
            </a:extLst>
          </xdr:cNvPr>
          <xdr:cNvPicPr>
            <a:picLocks noChangeAspect="1"/>
          </xdr:cNvPicPr>
        </xdr:nvPicPr>
        <xdr:blipFill>
          <a:blip xmlns:r="http://schemas.openxmlformats.org/officeDocument/2006/relationships" r:embed="rId8"/>
          <a:stretch>
            <a:fillRect/>
          </a:stretch>
        </xdr:blipFill>
        <xdr:spPr>
          <a:xfrm>
            <a:off x="5600700" y="15582900"/>
            <a:ext cx="993448" cy="494288"/>
          </a:xfrm>
          <a:prstGeom prst="rect">
            <a:avLst/>
          </a:prstGeom>
        </xdr:spPr>
      </xdr:pic>
    </xdr:grpSp>
    <xdr:clientData/>
  </xdr:twoCellAnchor>
  <xdr:twoCellAnchor>
    <xdr:from>
      <xdr:col>0</xdr:col>
      <xdr:colOff>376400</xdr:colOff>
      <xdr:row>103</xdr:row>
      <xdr:rowOff>93623</xdr:rowOff>
    </xdr:from>
    <xdr:to>
      <xdr:col>10</xdr:col>
      <xdr:colOff>17450</xdr:colOff>
      <xdr:row>127</xdr:row>
      <xdr:rowOff>70223</xdr:rowOff>
    </xdr:to>
    <xdr:grpSp>
      <xdr:nvGrpSpPr>
        <xdr:cNvPr id="19" name="Group 18">
          <a:extLst>
            <a:ext uri="{FF2B5EF4-FFF2-40B4-BE49-F238E27FC236}">
              <a16:creationId xmlns:a16="http://schemas.microsoft.com/office/drawing/2014/main" id="{457C0B26-59BC-34BC-32E0-E1A344F05FDB}"/>
            </a:ext>
          </a:extLst>
        </xdr:cNvPr>
        <xdr:cNvGrpSpPr/>
      </xdr:nvGrpSpPr>
      <xdr:grpSpPr>
        <a:xfrm>
          <a:off x="376400" y="19272050"/>
          <a:ext cx="6469084" cy="4343117"/>
          <a:chOff x="376400" y="19257923"/>
          <a:chExt cx="6480000" cy="4320000"/>
        </a:xfrm>
      </xdr:grpSpPr>
      <xdr:graphicFrame macro="">
        <xdr:nvGraphicFramePr>
          <xdr:cNvPr id="14" name="Chart 13">
            <a:extLst>
              <a:ext uri="{FF2B5EF4-FFF2-40B4-BE49-F238E27FC236}">
                <a16:creationId xmlns:a16="http://schemas.microsoft.com/office/drawing/2014/main" id="{00000000-0008-0000-0A00-00000E000000}"/>
              </a:ext>
            </a:extLst>
          </xdr:cNvPr>
          <xdr:cNvGraphicFramePr>
            <a:graphicFrameLocks/>
          </xdr:cNvGraphicFramePr>
        </xdr:nvGraphicFramePr>
        <xdr:xfrm>
          <a:off x="376400" y="19257923"/>
          <a:ext cx="6480000" cy="4320000"/>
        </xdr:xfrm>
        <a:graphic>
          <a:graphicData uri="http://schemas.openxmlformats.org/drawingml/2006/chart">
            <c:chart xmlns:c="http://schemas.openxmlformats.org/drawingml/2006/chart" xmlns:r="http://schemas.openxmlformats.org/officeDocument/2006/relationships" r:id="rId11"/>
          </a:graphicData>
        </a:graphic>
      </xdr:graphicFrame>
      <xdr:pic>
        <xdr:nvPicPr>
          <xdr:cNvPr id="17" name="Picture 16">
            <a:extLst>
              <a:ext uri="{FF2B5EF4-FFF2-40B4-BE49-F238E27FC236}">
                <a16:creationId xmlns:a16="http://schemas.microsoft.com/office/drawing/2014/main" id="{B457E5B3-5BF1-45E0-97AB-23A1F122975C}"/>
              </a:ext>
            </a:extLst>
          </xdr:cNvPr>
          <xdr:cNvPicPr>
            <a:picLocks noChangeAspect="1"/>
          </xdr:cNvPicPr>
        </xdr:nvPicPr>
        <xdr:blipFill>
          <a:blip xmlns:r="http://schemas.openxmlformats.org/officeDocument/2006/relationships" r:embed="rId8"/>
          <a:stretch>
            <a:fillRect/>
          </a:stretch>
        </xdr:blipFill>
        <xdr:spPr>
          <a:xfrm>
            <a:off x="5791200" y="19669125"/>
            <a:ext cx="993448" cy="494288"/>
          </a:xfrm>
          <a:prstGeom prst="rect">
            <a:avLst/>
          </a:prstGeom>
        </xdr:spPr>
      </xdr:pic>
    </xdr:grpSp>
    <xdr:clientData/>
  </xdr:twoCellAnchor>
  <xdr:twoCellAnchor>
    <xdr:from>
      <xdr:col>0</xdr:col>
      <xdr:colOff>297411</xdr:colOff>
      <xdr:row>128</xdr:row>
      <xdr:rowOff>83401</xdr:rowOff>
    </xdr:from>
    <xdr:to>
      <xdr:col>9</xdr:col>
      <xdr:colOff>624261</xdr:colOff>
      <xdr:row>152</xdr:row>
      <xdr:rowOff>60001</xdr:rowOff>
    </xdr:to>
    <xdr:grpSp>
      <xdr:nvGrpSpPr>
        <xdr:cNvPr id="21" name="Group 20">
          <a:extLst>
            <a:ext uri="{FF2B5EF4-FFF2-40B4-BE49-F238E27FC236}">
              <a16:creationId xmlns:a16="http://schemas.microsoft.com/office/drawing/2014/main" id="{8F5DFBA8-7E67-985F-FACB-7E6EFA614AD1}"/>
            </a:ext>
          </a:extLst>
        </xdr:cNvPr>
        <xdr:cNvGrpSpPr/>
      </xdr:nvGrpSpPr>
      <xdr:grpSpPr>
        <a:xfrm>
          <a:off x="297411" y="23810283"/>
          <a:ext cx="6469940" cy="4343117"/>
          <a:chOff x="297411" y="23772076"/>
          <a:chExt cx="6480000" cy="4320000"/>
        </a:xfrm>
      </xdr:grpSpPr>
      <xdr:graphicFrame macro="">
        <xdr:nvGraphicFramePr>
          <xdr:cNvPr id="15" name="Chart 14">
            <a:extLst>
              <a:ext uri="{FF2B5EF4-FFF2-40B4-BE49-F238E27FC236}">
                <a16:creationId xmlns:a16="http://schemas.microsoft.com/office/drawing/2014/main" id="{00000000-0008-0000-0A00-00000F000000}"/>
              </a:ext>
            </a:extLst>
          </xdr:cNvPr>
          <xdr:cNvGraphicFramePr>
            <a:graphicFrameLocks/>
          </xdr:cNvGraphicFramePr>
        </xdr:nvGraphicFramePr>
        <xdr:xfrm>
          <a:off x="297411" y="23772076"/>
          <a:ext cx="6480000" cy="4320000"/>
        </xdr:xfrm>
        <a:graphic>
          <a:graphicData uri="http://schemas.openxmlformats.org/drawingml/2006/chart">
            <c:chart xmlns:c="http://schemas.openxmlformats.org/drawingml/2006/chart" xmlns:r="http://schemas.openxmlformats.org/officeDocument/2006/relationships" r:id="rId12"/>
          </a:graphicData>
        </a:graphic>
      </xdr:graphicFrame>
      <xdr:pic>
        <xdr:nvPicPr>
          <xdr:cNvPr id="20" name="Picture 19">
            <a:extLst>
              <a:ext uri="{FF2B5EF4-FFF2-40B4-BE49-F238E27FC236}">
                <a16:creationId xmlns:a16="http://schemas.microsoft.com/office/drawing/2014/main" id="{1D8511BD-C285-4FDB-A939-ACB88D7DBD93}"/>
              </a:ext>
            </a:extLst>
          </xdr:cNvPr>
          <xdr:cNvPicPr>
            <a:picLocks noChangeAspect="1"/>
          </xdr:cNvPicPr>
        </xdr:nvPicPr>
        <xdr:blipFill>
          <a:blip xmlns:r="http://schemas.openxmlformats.org/officeDocument/2006/relationships" r:embed="rId8"/>
          <a:stretch>
            <a:fillRect/>
          </a:stretch>
        </xdr:blipFill>
        <xdr:spPr>
          <a:xfrm>
            <a:off x="5657850" y="24269700"/>
            <a:ext cx="993448" cy="494288"/>
          </a:xfrm>
          <a:prstGeom prst="rect">
            <a:avLst/>
          </a:prstGeom>
        </xdr:spPr>
      </xdr:pic>
    </xdr:grpSp>
    <xdr:clientData/>
  </xdr:twoCellAnchor>
  <xdr:twoCellAnchor>
    <xdr:from>
      <xdr:col>0</xdr:col>
      <xdr:colOff>343364</xdr:colOff>
      <xdr:row>153</xdr:row>
      <xdr:rowOff>108440</xdr:rowOff>
    </xdr:from>
    <xdr:to>
      <xdr:col>9</xdr:col>
      <xdr:colOff>670214</xdr:colOff>
      <xdr:row>177</xdr:row>
      <xdr:rowOff>85040</xdr:rowOff>
    </xdr:to>
    <xdr:grpSp>
      <xdr:nvGrpSpPr>
        <xdr:cNvPr id="23" name="Group 22">
          <a:extLst>
            <a:ext uri="{FF2B5EF4-FFF2-40B4-BE49-F238E27FC236}">
              <a16:creationId xmlns:a16="http://schemas.microsoft.com/office/drawing/2014/main" id="{D13E0419-7B3E-CB2D-4058-8DA5DA0FAF90}"/>
            </a:ext>
          </a:extLst>
        </xdr:cNvPr>
        <xdr:cNvGrpSpPr/>
      </xdr:nvGrpSpPr>
      <xdr:grpSpPr>
        <a:xfrm>
          <a:off x="343364" y="28383777"/>
          <a:ext cx="6469940" cy="4343117"/>
          <a:chOff x="343364" y="28321490"/>
          <a:chExt cx="6480000" cy="4320000"/>
        </a:xfrm>
      </xdr:grpSpPr>
      <xdr:graphicFrame macro="">
        <xdr:nvGraphicFramePr>
          <xdr:cNvPr id="18" name="Chart 17">
            <a:extLst>
              <a:ext uri="{FF2B5EF4-FFF2-40B4-BE49-F238E27FC236}">
                <a16:creationId xmlns:a16="http://schemas.microsoft.com/office/drawing/2014/main" id="{00000000-0008-0000-0A00-000012000000}"/>
              </a:ext>
            </a:extLst>
          </xdr:cNvPr>
          <xdr:cNvGraphicFramePr>
            <a:graphicFrameLocks/>
          </xdr:cNvGraphicFramePr>
        </xdr:nvGraphicFramePr>
        <xdr:xfrm>
          <a:off x="343364" y="28321490"/>
          <a:ext cx="6480000" cy="4320000"/>
        </xdr:xfrm>
        <a:graphic>
          <a:graphicData uri="http://schemas.openxmlformats.org/drawingml/2006/chart">
            <c:chart xmlns:c="http://schemas.openxmlformats.org/drawingml/2006/chart" xmlns:r="http://schemas.openxmlformats.org/officeDocument/2006/relationships" r:id="rId13"/>
          </a:graphicData>
        </a:graphic>
      </xdr:graphicFrame>
      <xdr:pic>
        <xdr:nvPicPr>
          <xdr:cNvPr id="22" name="Picture 21">
            <a:extLst>
              <a:ext uri="{FF2B5EF4-FFF2-40B4-BE49-F238E27FC236}">
                <a16:creationId xmlns:a16="http://schemas.microsoft.com/office/drawing/2014/main" id="{F807A0BF-6574-403C-A65A-8FF4A0E7B828}"/>
              </a:ext>
            </a:extLst>
          </xdr:cNvPr>
          <xdr:cNvPicPr>
            <a:picLocks noChangeAspect="1"/>
          </xdr:cNvPicPr>
        </xdr:nvPicPr>
        <xdr:blipFill>
          <a:blip xmlns:r="http://schemas.openxmlformats.org/officeDocument/2006/relationships" r:embed="rId8"/>
          <a:stretch>
            <a:fillRect/>
          </a:stretch>
        </xdr:blipFill>
        <xdr:spPr>
          <a:xfrm>
            <a:off x="5686425" y="28813125"/>
            <a:ext cx="993448" cy="494288"/>
          </a:xfrm>
          <a:prstGeom prst="rect">
            <a:avLst/>
          </a:prstGeom>
        </xdr:spPr>
      </xdr:pic>
    </xdr:grpSp>
    <xdr:clientData/>
  </xdr:twoCellAnchor>
  <xdr:twoCellAnchor>
    <xdr:from>
      <xdr:col>0</xdr:col>
      <xdr:colOff>447675</xdr:colOff>
      <xdr:row>203</xdr:row>
      <xdr:rowOff>38100</xdr:rowOff>
    </xdr:from>
    <xdr:to>
      <xdr:col>10</xdr:col>
      <xdr:colOff>88725</xdr:colOff>
      <xdr:row>227</xdr:row>
      <xdr:rowOff>14700</xdr:rowOff>
    </xdr:to>
    <xdr:graphicFrame macro="">
      <xdr:nvGraphicFramePr>
        <xdr:cNvPr id="24" name="Chart 23">
          <a:extLst>
            <a:ext uri="{FF2B5EF4-FFF2-40B4-BE49-F238E27FC236}">
              <a16:creationId xmlns:a16="http://schemas.microsoft.com/office/drawing/2014/main" id="{1B0C3A2F-2D8E-4BB3-A8A2-AE5F8E2C4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0.01998</cdr:x>
      <cdr:y>0.88718</cdr:y>
    </cdr:from>
    <cdr:to>
      <cdr:x>0.21353</cdr:x>
      <cdr:y>0.97943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129470" y="3832618"/>
          <a:ext cx="1254211" cy="39852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aseline="0">
              <a:solidFill>
                <a:srgbClr val="575756"/>
              </a:solidFill>
              <a:latin typeface="Arial" panose="020B0604020202020204" pitchFamily="34" charset="0"/>
              <a:cs typeface="Arial" panose="020B0604020202020204" pitchFamily="34" charset="0"/>
            </a:rPr>
            <a:t>Source</a:t>
          </a:r>
          <a:r>
            <a:rPr lang="en-US" sz="1200">
              <a:solidFill>
                <a:srgbClr val="575756"/>
              </a:solidFill>
              <a:latin typeface="Arial" panose="020B0604020202020204" pitchFamily="34" charset="0"/>
              <a:cs typeface="Arial" panose="020B0604020202020204" pitchFamily="34" charset="0"/>
            </a:rPr>
            <a:t>: AHDB</a:t>
          </a:r>
        </a:p>
      </cdr:txBody>
    </cdr:sp>
  </cdr:relSizeAnchor>
  <cdr:relSizeAnchor xmlns:cdr="http://schemas.openxmlformats.org/drawingml/2006/chartDrawing">
    <cdr:from>
      <cdr:x>0.82364</cdr:x>
      <cdr:y>0.17933</cdr:y>
    </cdr:from>
    <cdr:to>
      <cdr:x>0.97695</cdr:x>
      <cdr:y>0.29375</cdr:y>
    </cdr:to>
    <cdr:pic>
      <cdr:nvPicPr>
        <cdr:cNvPr id="2" name="Picture 1">
          <a:extLst xmlns:a="http://schemas.openxmlformats.org/drawingml/2006/main">
            <a:ext uri="{FF2B5EF4-FFF2-40B4-BE49-F238E27FC236}">
              <a16:creationId xmlns:a16="http://schemas.microsoft.com/office/drawing/2014/main" id="{DB81FCBC-31F2-4DF3-92A6-337CCA4AC58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37175" y="774700"/>
          <a:ext cx="993448" cy="494288"/>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0.00864</cdr:x>
      <cdr:y>0.89629</cdr:y>
    </cdr:from>
    <cdr:to>
      <cdr:x>0.20432</cdr:x>
      <cdr:y>0.98875</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55987" y="3871973"/>
          <a:ext cx="1267988" cy="399427"/>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0.81776</cdr:x>
      <cdr:y>0.08452</cdr:y>
    </cdr:from>
    <cdr:to>
      <cdr:x>0.97107</cdr:x>
      <cdr:y>0.19893</cdr:y>
    </cdr:to>
    <cdr:pic>
      <cdr:nvPicPr>
        <cdr:cNvPr id="2" name="Picture 1">
          <a:extLst xmlns:a="http://schemas.openxmlformats.org/drawingml/2006/main">
            <a:ext uri="{FF2B5EF4-FFF2-40B4-BE49-F238E27FC236}">
              <a16:creationId xmlns:a16="http://schemas.microsoft.com/office/drawing/2014/main" id="{F807A0BF-6574-403C-A65A-8FF4A0E7B82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99088" y="365146"/>
          <a:ext cx="993449" cy="494251"/>
        </a:xfrm>
        <a:prstGeom xmlns:a="http://schemas.openxmlformats.org/drawingml/2006/main" prst="rect">
          <a:avLst/>
        </a:prstGeom>
      </cdr:spPr>
    </cdr:pic>
  </cdr:relSizeAnchor>
</c:userShapes>
</file>

<file path=xl/drawings/drawing16.xml><?xml version="1.0" encoding="utf-8"?>
<c:userShapes xmlns:c="http://schemas.openxmlformats.org/drawingml/2006/chart">
  <cdr:relSizeAnchor xmlns:cdr="http://schemas.openxmlformats.org/drawingml/2006/chartDrawing">
    <cdr:from>
      <cdr:x>0</cdr:x>
      <cdr:y>0.90755</cdr:y>
    </cdr:from>
    <cdr:to>
      <cdr:x>0.25121</cdr:x>
      <cdr:y>1</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0" y="2489591"/>
          <a:ext cx="1323976" cy="253609"/>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0" i="0" u="none" strike="noStrike" kern="1200" baseline="0">
              <a:solidFill>
                <a:srgbClr val="575756"/>
              </a:solidFill>
              <a:latin typeface="+mn-lt"/>
              <a:ea typeface="+mn-ea"/>
              <a:cs typeface="+mn-cs"/>
            </a:rPr>
            <a:t>AHDB</a:t>
          </a:r>
        </a:p>
      </cdr:txBody>
    </cdr:sp>
  </cdr:relSizeAnchor>
</c:userShapes>
</file>

<file path=xl/drawings/drawing17.xml><?xml version="1.0" encoding="utf-8"?>
<c:userShapes xmlns:c="http://schemas.openxmlformats.org/drawingml/2006/chart">
  <cdr:relSizeAnchor xmlns:cdr="http://schemas.openxmlformats.org/drawingml/2006/chartDrawing">
    <cdr:from>
      <cdr:x>0.01512</cdr:x>
      <cdr:y>0.89667</cdr:y>
    </cdr:from>
    <cdr:to>
      <cdr:x>0.21172</cdr:x>
      <cdr:y>0.98913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97978" y="3873614"/>
          <a:ext cx="1273988" cy="399428"/>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aseline="0">
              <a:solidFill>
                <a:srgbClr val="575756"/>
              </a:solidFill>
              <a:latin typeface="Arial" panose="020B0604020202020204" pitchFamily="34" charset="0"/>
              <a:cs typeface="Arial" panose="020B0604020202020204" pitchFamily="34" charset="0"/>
            </a:rPr>
            <a:t>AHDB</a:t>
          </a:r>
        </a:p>
      </cdr:txBody>
    </cdr:sp>
  </cdr:relSizeAnchor>
</c:userShapes>
</file>

<file path=xl/drawings/drawing18.xml><?xml version="1.0" encoding="utf-8"?>
<c:userShapes xmlns:c="http://schemas.openxmlformats.org/drawingml/2006/chart">
  <cdr:relSizeAnchor xmlns:cdr="http://schemas.openxmlformats.org/drawingml/2006/chartDrawing">
    <cdr:from>
      <cdr:x>0.01028</cdr:x>
      <cdr:y>0.89779</cdr:y>
    </cdr:from>
    <cdr:to>
      <cdr:x>0.19228</cdr:x>
      <cdr:y>0.99004</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0325" y="2327275"/>
          <a:ext cx="1068426" cy="239132"/>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0" i="0" u="none" strike="noStrike" kern="1200" baseline="0">
              <a:solidFill>
                <a:srgbClr val="575756"/>
              </a:solidFill>
              <a:latin typeface="+mn-lt"/>
              <a:ea typeface="+mn-ea"/>
              <a:cs typeface="+mn-cs"/>
            </a:rPr>
            <a:t>AHDB</a:t>
          </a:r>
        </a:p>
      </cdr:txBody>
    </cdr:sp>
  </cdr:relSizeAnchor>
</c:userShapes>
</file>

<file path=xl/drawings/drawing19.xml><?xml version="1.0" encoding="utf-8"?>
<c:userShapes xmlns:c="http://schemas.openxmlformats.org/drawingml/2006/chart">
  <cdr:relSizeAnchor xmlns:cdr="http://schemas.openxmlformats.org/drawingml/2006/chartDrawing">
    <cdr:from>
      <cdr:x>0.01026</cdr:x>
      <cdr:y>0.90668</cdr:y>
    </cdr:from>
    <cdr:to>
      <cdr:x>0.26382</cdr:x>
      <cdr:y>0.97836</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485" y="3916858"/>
          <a:ext cx="1643090" cy="309657"/>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62</xdr:row>
      <xdr:rowOff>91132</xdr:rowOff>
    </xdr:from>
    <xdr:to>
      <xdr:col>9</xdr:col>
      <xdr:colOff>570845</xdr:colOff>
      <xdr:row>86</xdr:row>
      <xdr:rowOff>67732</xdr:rowOff>
    </xdr:to>
    <xdr:graphicFrame macro="">
      <xdr:nvGraphicFramePr>
        <xdr:cNvPr id="2" name="Chart 1">
          <a:extLst>
            <a:ext uri="{FF2B5EF4-FFF2-40B4-BE49-F238E27FC236}">
              <a16:creationId xmlns:a16="http://schemas.microsoft.com/office/drawing/2014/main" id="{F69314C1-1ABB-458E-A476-0AE3659B9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184</xdr:row>
      <xdr:rowOff>38099</xdr:rowOff>
    </xdr:from>
    <xdr:to>
      <xdr:col>9</xdr:col>
      <xdr:colOff>326850</xdr:colOff>
      <xdr:row>208</xdr:row>
      <xdr:rowOff>14699</xdr:rowOff>
    </xdr:to>
    <xdr:graphicFrame macro="">
      <xdr:nvGraphicFramePr>
        <xdr:cNvPr id="3" name="Chart 2">
          <a:extLst>
            <a:ext uri="{FF2B5EF4-FFF2-40B4-BE49-F238E27FC236}">
              <a16:creationId xmlns:a16="http://schemas.microsoft.com/office/drawing/2014/main" id="{904A8639-5F1A-43AD-A39A-874AF6B941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590549</xdr:colOff>
      <xdr:row>0</xdr:row>
      <xdr:rowOff>1</xdr:rowOff>
    </xdr:from>
    <xdr:to>
      <xdr:col>11</xdr:col>
      <xdr:colOff>556516</xdr:colOff>
      <xdr:row>1</xdr:row>
      <xdr:rowOff>32106</xdr:rowOff>
    </xdr:to>
    <xdr:pic>
      <xdr:nvPicPr>
        <xdr:cNvPr id="4" name="Gradientbar">
          <a:extLst>
            <a:ext uri="{FF2B5EF4-FFF2-40B4-BE49-F238E27FC236}">
              <a16:creationId xmlns:a16="http://schemas.microsoft.com/office/drawing/2014/main" id="{275B4D2C-3E31-4529-947F-01C4F57514C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0549" y="1"/>
          <a:ext cx="7474664" cy="460195"/>
        </a:xfrm>
        <a:prstGeom prst="rect">
          <a:avLst/>
        </a:prstGeom>
      </xdr:spPr>
    </xdr:pic>
    <xdr:clientData/>
  </xdr:twoCellAnchor>
  <xdr:twoCellAnchor editAs="oneCell">
    <xdr:from>
      <xdr:col>0</xdr:col>
      <xdr:colOff>0</xdr:colOff>
      <xdr:row>0</xdr:row>
      <xdr:rowOff>1</xdr:rowOff>
    </xdr:from>
    <xdr:to>
      <xdr:col>0</xdr:col>
      <xdr:colOff>643826</xdr:colOff>
      <xdr:row>1</xdr:row>
      <xdr:rowOff>32107</xdr:rowOff>
    </xdr:to>
    <xdr:pic>
      <xdr:nvPicPr>
        <xdr:cNvPr id="5" name="Logo">
          <a:extLst>
            <a:ext uri="{FF2B5EF4-FFF2-40B4-BE49-F238E27FC236}">
              <a16:creationId xmlns:a16="http://schemas.microsoft.com/office/drawing/2014/main" id="{917A408E-E7BC-4080-A967-415C35AA001D}"/>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1"/>
          <a:ext cx="643826" cy="449494"/>
        </a:xfrm>
        <a:prstGeom prst="rect">
          <a:avLst/>
        </a:prstGeom>
      </xdr:spPr>
    </xdr:pic>
    <xdr:clientData/>
  </xdr:twoCellAnchor>
  <xdr:twoCellAnchor>
    <xdr:from>
      <xdr:col>0</xdr:col>
      <xdr:colOff>0</xdr:colOff>
      <xdr:row>9</xdr:row>
      <xdr:rowOff>160532</xdr:rowOff>
    </xdr:from>
    <xdr:to>
      <xdr:col>9</xdr:col>
      <xdr:colOff>684730</xdr:colOff>
      <xdr:row>33</xdr:row>
      <xdr:rowOff>138522</xdr:rowOff>
    </xdr:to>
    <xdr:grpSp>
      <xdr:nvGrpSpPr>
        <xdr:cNvPr id="6" name="Group 5">
          <a:extLst>
            <a:ext uri="{FF2B5EF4-FFF2-40B4-BE49-F238E27FC236}">
              <a16:creationId xmlns:a16="http://schemas.microsoft.com/office/drawing/2014/main" id="{DC89E2E7-EF4B-48DB-8283-E66C0C647542}"/>
            </a:ext>
          </a:extLst>
        </xdr:cNvPr>
        <xdr:cNvGrpSpPr/>
      </xdr:nvGrpSpPr>
      <xdr:grpSpPr>
        <a:xfrm>
          <a:off x="0" y="2343790"/>
          <a:ext cx="6827820" cy="4344507"/>
          <a:chOff x="352425" y="1600200"/>
          <a:chExt cx="6480000" cy="4320000"/>
        </a:xfrm>
      </xdr:grpSpPr>
      <xdr:graphicFrame macro="">
        <xdr:nvGraphicFramePr>
          <xdr:cNvPr id="7" name="Chart 6">
            <a:extLst>
              <a:ext uri="{FF2B5EF4-FFF2-40B4-BE49-F238E27FC236}">
                <a16:creationId xmlns:a16="http://schemas.microsoft.com/office/drawing/2014/main" id="{F8AF2612-7A86-4379-F884-3D9AEF038F12}"/>
              </a:ext>
            </a:extLst>
          </xdr:cNvPr>
          <xdr:cNvGraphicFramePr>
            <a:graphicFrameLocks/>
          </xdr:cNvGraphicFramePr>
        </xdr:nvGraphicFramePr>
        <xdr:xfrm>
          <a:off x="352425" y="1600200"/>
          <a:ext cx="6480000" cy="4320000"/>
        </xdr:xfrm>
        <a:graphic>
          <a:graphicData uri="http://schemas.openxmlformats.org/drawingml/2006/chart">
            <c:chart xmlns:c="http://schemas.openxmlformats.org/drawingml/2006/chart" xmlns:r="http://schemas.openxmlformats.org/officeDocument/2006/relationships" r:id="rId7"/>
          </a:graphicData>
        </a:graphic>
      </xdr:graphicFrame>
      <xdr:pic>
        <xdr:nvPicPr>
          <xdr:cNvPr id="8" name="Picture 7">
            <a:extLst>
              <a:ext uri="{FF2B5EF4-FFF2-40B4-BE49-F238E27FC236}">
                <a16:creationId xmlns:a16="http://schemas.microsoft.com/office/drawing/2014/main" id="{9B0D914A-69F9-E634-5EA5-7370E53B0545}"/>
              </a:ext>
            </a:extLst>
          </xdr:cNvPr>
          <xdr:cNvPicPr>
            <a:picLocks noChangeAspect="1"/>
          </xdr:cNvPicPr>
        </xdr:nvPicPr>
        <xdr:blipFill>
          <a:blip xmlns:r="http://schemas.openxmlformats.org/officeDocument/2006/relationships" r:embed="rId8"/>
          <a:stretch>
            <a:fillRect/>
          </a:stretch>
        </xdr:blipFill>
        <xdr:spPr>
          <a:xfrm>
            <a:off x="5656630" y="1726448"/>
            <a:ext cx="993448" cy="494288"/>
          </a:xfrm>
          <a:prstGeom prst="rect">
            <a:avLst/>
          </a:prstGeom>
        </xdr:spPr>
      </xdr:pic>
    </xdr:grpSp>
    <xdr:clientData/>
  </xdr:twoCellAnchor>
  <xdr:twoCellAnchor>
    <xdr:from>
      <xdr:col>0</xdr:col>
      <xdr:colOff>21404</xdr:colOff>
      <xdr:row>36</xdr:row>
      <xdr:rowOff>72204</xdr:rowOff>
    </xdr:from>
    <xdr:to>
      <xdr:col>9</xdr:col>
      <xdr:colOff>610028</xdr:colOff>
      <xdr:row>61</xdr:row>
      <xdr:rowOff>74916</xdr:rowOff>
    </xdr:to>
    <xdr:grpSp>
      <xdr:nvGrpSpPr>
        <xdr:cNvPr id="9" name="Group 8">
          <a:extLst>
            <a:ext uri="{FF2B5EF4-FFF2-40B4-BE49-F238E27FC236}">
              <a16:creationId xmlns:a16="http://schemas.microsoft.com/office/drawing/2014/main" id="{79964BBE-9061-49C3-AAD4-BD573FB1D696}"/>
            </a:ext>
          </a:extLst>
        </xdr:cNvPr>
        <xdr:cNvGrpSpPr/>
      </xdr:nvGrpSpPr>
      <xdr:grpSpPr>
        <a:xfrm>
          <a:off x="21404" y="7167794"/>
          <a:ext cx="6731714" cy="4551167"/>
          <a:chOff x="361584" y="6038385"/>
          <a:chExt cx="6480000" cy="4320000"/>
        </a:xfrm>
      </xdr:grpSpPr>
      <xdr:graphicFrame macro="">
        <xdr:nvGraphicFramePr>
          <xdr:cNvPr id="10" name="Chart 9">
            <a:extLst>
              <a:ext uri="{FF2B5EF4-FFF2-40B4-BE49-F238E27FC236}">
                <a16:creationId xmlns:a16="http://schemas.microsoft.com/office/drawing/2014/main" id="{5192DCAE-3BE0-895C-D9E1-0BB3F532141A}"/>
              </a:ext>
            </a:extLst>
          </xdr:cNvPr>
          <xdr:cNvGraphicFramePr>
            <a:graphicFrameLocks/>
          </xdr:cNvGraphicFramePr>
        </xdr:nvGraphicFramePr>
        <xdr:xfrm>
          <a:off x="361584" y="6038385"/>
          <a:ext cx="6480000" cy="4320000"/>
        </xdr:xfrm>
        <a:graphic>
          <a:graphicData uri="http://schemas.openxmlformats.org/drawingml/2006/chart">
            <c:chart xmlns:c="http://schemas.openxmlformats.org/drawingml/2006/chart" xmlns:r="http://schemas.openxmlformats.org/officeDocument/2006/relationships" r:id="rId9"/>
          </a:graphicData>
        </a:graphic>
      </xdr:graphicFrame>
      <xdr:pic>
        <xdr:nvPicPr>
          <xdr:cNvPr id="11" name="Picture 10">
            <a:extLst>
              <a:ext uri="{FF2B5EF4-FFF2-40B4-BE49-F238E27FC236}">
                <a16:creationId xmlns:a16="http://schemas.microsoft.com/office/drawing/2014/main" id="{7AF05659-4B0D-BA20-B997-187976DC12F3}"/>
              </a:ext>
            </a:extLst>
          </xdr:cNvPr>
          <xdr:cNvPicPr>
            <a:picLocks noChangeAspect="1"/>
          </xdr:cNvPicPr>
        </xdr:nvPicPr>
        <xdr:blipFill>
          <a:blip xmlns:r="http://schemas.openxmlformats.org/officeDocument/2006/relationships" r:embed="rId8"/>
          <a:stretch>
            <a:fillRect/>
          </a:stretch>
        </xdr:blipFill>
        <xdr:spPr>
          <a:xfrm>
            <a:off x="5838851" y="6197429"/>
            <a:ext cx="993448" cy="494288"/>
          </a:xfrm>
          <a:prstGeom prst="rect">
            <a:avLst/>
          </a:prstGeom>
        </xdr:spPr>
      </xdr:pic>
    </xdr:grpSp>
    <xdr:clientData/>
  </xdr:twoCellAnchor>
  <xdr:twoCellAnchor>
    <xdr:from>
      <xdr:col>0</xdr:col>
      <xdr:colOff>0</xdr:colOff>
      <xdr:row>85</xdr:row>
      <xdr:rowOff>153712</xdr:rowOff>
    </xdr:from>
    <xdr:to>
      <xdr:col>9</xdr:col>
      <xdr:colOff>326850</xdr:colOff>
      <xdr:row>109</xdr:row>
      <xdr:rowOff>130312</xdr:rowOff>
    </xdr:to>
    <xdr:grpSp>
      <xdr:nvGrpSpPr>
        <xdr:cNvPr id="12" name="Group 11">
          <a:extLst>
            <a:ext uri="{FF2B5EF4-FFF2-40B4-BE49-F238E27FC236}">
              <a16:creationId xmlns:a16="http://schemas.microsoft.com/office/drawing/2014/main" id="{94CDDAFB-8FEF-4713-9DBB-53E5FC07AD44}"/>
            </a:ext>
          </a:extLst>
        </xdr:cNvPr>
        <xdr:cNvGrpSpPr/>
      </xdr:nvGrpSpPr>
      <xdr:grpSpPr>
        <a:xfrm>
          <a:off x="0" y="16164274"/>
          <a:ext cx="6469940" cy="4343117"/>
          <a:chOff x="302512" y="14788928"/>
          <a:chExt cx="6480000" cy="4320000"/>
        </a:xfrm>
      </xdr:grpSpPr>
      <xdr:graphicFrame macro="">
        <xdr:nvGraphicFramePr>
          <xdr:cNvPr id="13" name="Chart 12">
            <a:extLst>
              <a:ext uri="{FF2B5EF4-FFF2-40B4-BE49-F238E27FC236}">
                <a16:creationId xmlns:a16="http://schemas.microsoft.com/office/drawing/2014/main" id="{D99AE9BC-E8A9-6A53-BDB7-FC19AD606494}"/>
              </a:ext>
            </a:extLst>
          </xdr:cNvPr>
          <xdr:cNvGraphicFramePr>
            <a:graphicFrameLocks/>
          </xdr:cNvGraphicFramePr>
        </xdr:nvGraphicFramePr>
        <xdr:xfrm>
          <a:off x="302512" y="14788928"/>
          <a:ext cx="6480000" cy="4320000"/>
        </xdr:xfrm>
        <a:graphic>
          <a:graphicData uri="http://schemas.openxmlformats.org/drawingml/2006/chart">
            <c:chart xmlns:c="http://schemas.openxmlformats.org/drawingml/2006/chart" xmlns:r="http://schemas.openxmlformats.org/officeDocument/2006/relationships" r:id="rId10"/>
          </a:graphicData>
        </a:graphic>
      </xdr:graphicFrame>
      <xdr:pic>
        <xdr:nvPicPr>
          <xdr:cNvPr id="14" name="Picture 13">
            <a:extLst>
              <a:ext uri="{FF2B5EF4-FFF2-40B4-BE49-F238E27FC236}">
                <a16:creationId xmlns:a16="http://schemas.microsoft.com/office/drawing/2014/main" id="{2EA07A72-89DE-3801-EAD6-0FD624B84682}"/>
              </a:ext>
            </a:extLst>
          </xdr:cNvPr>
          <xdr:cNvPicPr>
            <a:picLocks noChangeAspect="1"/>
          </xdr:cNvPicPr>
        </xdr:nvPicPr>
        <xdr:blipFill>
          <a:blip xmlns:r="http://schemas.openxmlformats.org/officeDocument/2006/relationships" r:embed="rId8"/>
          <a:stretch>
            <a:fillRect/>
          </a:stretch>
        </xdr:blipFill>
        <xdr:spPr>
          <a:xfrm>
            <a:off x="5600700" y="14912248"/>
            <a:ext cx="993448" cy="494288"/>
          </a:xfrm>
          <a:prstGeom prst="rect">
            <a:avLst/>
          </a:prstGeom>
        </xdr:spPr>
      </xdr:pic>
    </xdr:grpSp>
    <xdr:clientData/>
  </xdr:twoCellAnchor>
  <xdr:twoCellAnchor>
    <xdr:from>
      <xdr:col>0</xdr:col>
      <xdr:colOff>0</xdr:colOff>
      <xdr:row>110</xdr:row>
      <xdr:rowOff>115027</xdr:rowOff>
    </xdr:from>
    <xdr:to>
      <xdr:col>9</xdr:col>
      <xdr:colOff>325994</xdr:colOff>
      <xdr:row>134</xdr:row>
      <xdr:rowOff>91627</xdr:rowOff>
    </xdr:to>
    <xdr:grpSp>
      <xdr:nvGrpSpPr>
        <xdr:cNvPr id="15" name="Group 14">
          <a:extLst>
            <a:ext uri="{FF2B5EF4-FFF2-40B4-BE49-F238E27FC236}">
              <a16:creationId xmlns:a16="http://schemas.microsoft.com/office/drawing/2014/main" id="{5B7A6CDA-B90B-4C32-9865-75EF7ECA77AE}"/>
            </a:ext>
          </a:extLst>
        </xdr:cNvPr>
        <xdr:cNvGrpSpPr/>
      </xdr:nvGrpSpPr>
      <xdr:grpSpPr>
        <a:xfrm>
          <a:off x="0" y="20674044"/>
          <a:ext cx="6469084" cy="4343117"/>
          <a:chOff x="376400" y="19257923"/>
          <a:chExt cx="6480000" cy="4320000"/>
        </a:xfrm>
      </xdr:grpSpPr>
      <xdr:graphicFrame macro="">
        <xdr:nvGraphicFramePr>
          <xdr:cNvPr id="16" name="Chart 15">
            <a:extLst>
              <a:ext uri="{FF2B5EF4-FFF2-40B4-BE49-F238E27FC236}">
                <a16:creationId xmlns:a16="http://schemas.microsoft.com/office/drawing/2014/main" id="{4D81CB3A-FA5E-C295-3785-CFB61782BC60}"/>
              </a:ext>
            </a:extLst>
          </xdr:cNvPr>
          <xdr:cNvGraphicFramePr>
            <a:graphicFrameLocks/>
          </xdr:cNvGraphicFramePr>
        </xdr:nvGraphicFramePr>
        <xdr:xfrm>
          <a:off x="376400" y="19257923"/>
          <a:ext cx="6480000" cy="4320000"/>
        </xdr:xfrm>
        <a:graphic>
          <a:graphicData uri="http://schemas.openxmlformats.org/drawingml/2006/chart">
            <c:chart xmlns:c="http://schemas.openxmlformats.org/drawingml/2006/chart" xmlns:r="http://schemas.openxmlformats.org/officeDocument/2006/relationships" r:id="rId11"/>
          </a:graphicData>
        </a:graphic>
      </xdr:graphicFrame>
      <xdr:pic>
        <xdr:nvPicPr>
          <xdr:cNvPr id="17" name="Picture 16">
            <a:extLst>
              <a:ext uri="{FF2B5EF4-FFF2-40B4-BE49-F238E27FC236}">
                <a16:creationId xmlns:a16="http://schemas.microsoft.com/office/drawing/2014/main" id="{A479EE1A-3229-81B9-88D7-9B8FC0DFB2B1}"/>
              </a:ext>
            </a:extLst>
          </xdr:cNvPr>
          <xdr:cNvPicPr>
            <a:picLocks noChangeAspect="1"/>
          </xdr:cNvPicPr>
        </xdr:nvPicPr>
        <xdr:blipFill>
          <a:blip xmlns:r="http://schemas.openxmlformats.org/officeDocument/2006/relationships" r:embed="rId8"/>
          <a:stretch>
            <a:fillRect/>
          </a:stretch>
        </xdr:blipFill>
        <xdr:spPr>
          <a:xfrm>
            <a:off x="5705437" y="19285894"/>
            <a:ext cx="993448" cy="494288"/>
          </a:xfrm>
          <a:prstGeom prst="rect">
            <a:avLst/>
          </a:prstGeom>
        </xdr:spPr>
      </xdr:pic>
    </xdr:grpSp>
    <xdr:clientData/>
  </xdr:twoCellAnchor>
  <xdr:twoCellAnchor>
    <xdr:from>
      <xdr:col>0</xdr:col>
      <xdr:colOff>0</xdr:colOff>
      <xdr:row>135</xdr:row>
      <xdr:rowOff>83402</xdr:rowOff>
    </xdr:from>
    <xdr:to>
      <xdr:col>9</xdr:col>
      <xdr:colOff>326850</xdr:colOff>
      <xdr:row>159</xdr:row>
      <xdr:rowOff>60002</xdr:rowOff>
    </xdr:to>
    <xdr:grpSp>
      <xdr:nvGrpSpPr>
        <xdr:cNvPr id="18" name="Group 17">
          <a:extLst>
            <a:ext uri="{FF2B5EF4-FFF2-40B4-BE49-F238E27FC236}">
              <a16:creationId xmlns:a16="http://schemas.microsoft.com/office/drawing/2014/main" id="{5719F8C2-5A89-4EE6-904F-3644C28EC5BD}"/>
            </a:ext>
          </a:extLst>
        </xdr:cNvPr>
        <xdr:cNvGrpSpPr/>
      </xdr:nvGrpSpPr>
      <xdr:grpSpPr>
        <a:xfrm>
          <a:off x="0" y="25190874"/>
          <a:ext cx="6469940" cy="4343117"/>
          <a:chOff x="297411" y="23772076"/>
          <a:chExt cx="6480000" cy="4320000"/>
        </a:xfrm>
      </xdr:grpSpPr>
      <xdr:graphicFrame macro="">
        <xdr:nvGraphicFramePr>
          <xdr:cNvPr id="19" name="Chart 18">
            <a:extLst>
              <a:ext uri="{FF2B5EF4-FFF2-40B4-BE49-F238E27FC236}">
                <a16:creationId xmlns:a16="http://schemas.microsoft.com/office/drawing/2014/main" id="{E37BDDF3-963E-51A1-C1C3-4BBB0BD82DD3}"/>
              </a:ext>
            </a:extLst>
          </xdr:cNvPr>
          <xdr:cNvGraphicFramePr>
            <a:graphicFrameLocks/>
          </xdr:cNvGraphicFramePr>
        </xdr:nvGraphicFramePr>
        <xdr:xfrm>
          <a:off x="297411" y="23772076"/>
          <a:ext cx="6480000" cy="4320000"/>
        </xdr:xfrm>
        <a:graphic>
          <a:graphicData uri="http://schemas.openxmlformats.org/drawingml/2006/chart">
            <c:chart xmlns:c="http://schemas.openxmlformats.org/drawingml/2006/chart" xmlns:r="http://schemas.openxmlformats.org/officeDocument/2006/relationships" r:id="rId12"/>
          </a:graphicData>
        </a:graphic>
      </xdr:graphicFrame>
      <xdr:pic>
        <xdr:nvPicPr>
          <xdr:cNvPr id="20" name="Picture 19">
            <a:extLst>
              <a:ext uri="{FF2B5EF4-FFF2-40B4-BE49-F238E27FC236}">
                <a16:creationId xmlns:a16="http://schemas.microsoft.com/office/drawing/2014/main" id="{5267E4F9-313F-9547-A42F-751EA55C2E95}"/>
              </a:ext>
            </a:extLst>
          </xdr:cNvPr>
          <xdr:cNvPicPr>
            <a:picLocks noChangeAspect="1"/>
          </xdr:cNvPicPr>
        </xdr:nvPicPr>
        <xdr:blipFill>
          <a:blip xmlns:r="http://schemas.openxmlformats.org/officeDocument/2006/relationships" r:embed="rId8"/>
          <a:stretch>
            <a:fillRect/>
          </a:stretch>
        </xdr:blipFill>
        <xdr:spPr>
          <a:xfrm>
            <a:off x="5690007" y="23982277"/>
            <a:ext cx="993448" cy="494288"/>
          </a:xfrm>
          <a:prstGeom prst="rect">
            <a:avLst/>
          </a:prstGeom>
        </xdr:spPr>
      </xdr:pic>
    </xdr:grpSp>
    <xdr:clientData/>
  </xdr:twoCellAnchor>
  <xdr:twoCellAnchor>
    <xdr:from>
      <xdr:col>0</xdr:col>
      <xdr:colOff>0</xdr:colOff>
      <xdr:row>159</xdr:row>
      <xdr:rowOff>108441</xdr:rowOff>
    </xdr:from>
    <xdr:to>
      <xdr:col>9</xdr:col>
      <xdr:colOff>326850</xdr:colOff>
      <xdr:row>183</xdr:row>
      <xdr:rowOff>85041</xdr:rowOff>
    </xdr:to>
    <xdr:grpSp>
      <xdr:nvGrpSpPr>
        <xdr:cNvPr id="21" name="Group 20">
          <a:extLst>
            <a:ext uri="{FF2B5EF4-FFF2-40B4-BE49-F238E27FC236}">
              <a16:creationId xmlns:a16="http://schemas.microsoft.com/office/drawing/2014/main" id="{7D2F9B60-B5BC-4C38-B60C-CC83A3158ABA}"/>
            </a:ext>
          </a:extLst>
        </xdr:cNvPr>
        <xdr:cNvGrpSpPr/>
      </xdr:nvGrpSpPr>
      <xdr:grpSpPr>
        <a:xfrm>
          <a:off x="0" y="29582430"/>
          <a:ext cx="6469940" cy="4343117"/>
          <a:chOff x="450553" y="28310845"/>
          <a:chExt cx="6480000" cy="4320000"/>
        </a:xfrm>
      </xdr:grpSpPr>
      <xdr:graphicFrame macro="">
        <xdr:nvGraphicFramePr>
          <xdr:cNvPr id="22" name="Chart 21">
            <a:extLst>
              <a:ext uri="{FF2B5EF4-FFF2-40B4-BE49-F238E27FC236}">
                <a16:creationId xmlns:a16="http://schemas.microsoft.com/office/drawing/2014/main" id="{1319850B-D69A-9FF8-8650-A7CDC824518A}"/>
              </a:ext>
            </a:extLst>
          </xdr:cNvPr>
          <xdr:cNvGraphicFramePr>
            <a:graphicFrameLocks/>
          </xdr:cNvGraphicFramePr>
        </xdr:nvGraphicFramePr>
        <xdr:xfrm>
          <a:off x="450553" y="28310845"/>
          <a:ext cx="6480000" cy="4320000"/>
        </xdr:xfrm>
        <a:graphic>
          <a:graphicData uri="http://schemas.openxmlformats.org/drawingml/2006/chart">
            <c:chart xmlns:c="http://schemas.openxmlformats.org/drawingml/2006/chart" xmlns:r="http://schemas.openxmlformats.org/officeDocument/2006/relationships" r:id="rId13"/>
          </a:graphicData>
        </a:graphic>
      </xdr:graphicFrame>
      <xdr:pic>
        <xdr:nvPicPr>
          <xdr:cNvPr id="23" name="Picture 22">
            <a:extLst>
              <a:ext uri="{FF2B5EF4-FFF2-40B4-BE49-F238E27FC236}">
                <a16:creationId xmlns:a16="http://schemas.microsoft.com/office/drawing/2014/main" id="{4EB214DF-C3D7-4704-2870-4EA714A015F2}"/>
              </a:ext>
            </a:extLst>
          </xdr:cNvPr>
          <xdr:cNvPicPr>
            <a:picLocks noChangeAspect="1"/>
          </xdr:cNvPicPr>
        </xdr:nvPicPr>
        <xdr:blipFill>
          <a:blip xmlns:r="http://schemas.openxmlformats.org/officeDocument/2006/relationships" r:embed="rId8"/>
          <a:stretch>
            <a:fillRect/>
          </a:stretch>
        </xdr:blipFill>
        <xdr:spPr>
          <a:xfrm>
            <a:off x="5664988" y="28525703"/>
            <a:ext cx="993448" cy="494288"/>
          </a:xfrm>
          <a:prstGeom prst="rect">
            <a:avLst/>
          </a:prstGeom>
        </xdr:spPr>
      </xdr:pic>
    </xdr:grpSp>
    <xdr:clientData/>
  </xdr:twoCellAnchor>
  <xdr:twoCellAnchor>
    <xdr:from>
      <xdr:col>0</xdr:col>
      <xdr:colOff>8884</xdr:colOff>
      <xdr:row>208</xdr:row>
      <xdr:rowOff>166526</xdr:rowOff>
    </xdr:from>
    <xdr:to>
      <xdr:col>9</xdr:col>
      <xdr:colOff>334878</xdr:colOff>
      <xdr:row>232</xdr:row>
      <xdr:rowOff>143126</xdr:rowOff>
    </xdr:to>
    <xdr:graphicFrame macro="">
      <xdr:nvGraphicFramePr>
        <xdr:cNvPr id="24" name="Chart 23">
          <a:extLst>
            <a:ext uri="{FF2B5EF4-FFF2-40B4-BE49-F238E27FC236}">
              <a16:creationId xmlns:a16="http://schemas.microsoft.com/office/drawing/2014/main" id="{C21F5214-F8F8-4ABB-A874-10903EAE4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0.01023</cdr:x>
      <cdr:y>0.9008</cdr:y>
    </cdr:from>
    <cdr:to>
      <cdr:x>0.23192</cdr:x>
      <cdr:y>0.9933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290" y="3891456"/>
          <a:ext cx="1436524" cy="39960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AHDB</a:t>
          </a:r>
        </a:p>
      </cdr:txBody>
    </cdr:sp>
  </cdr:relSizeAnchor>
</c:userShapes>
</file>

<file path=xl/drawings/drawing21.xml><?xml version="1.0" encoding="utf-8"?>
<c:userShapes xmlns:c="http://schemas.openxmlformats.org/drawingml/2006/chart">
  <cdr:relSizeAnchor xmlns:cdr="http://schemas.openxmlformats.org/drawingml/2006/chartDrawing">
    <cdr:from>
      <cdr:x>0.01158</cdr:x>
      <cdr:y>0.90754</cdr:y>
    </cdr:from>
    <cdr:to>
      <cdr:x>0.22041</cdr:x>
      <cdr:y>1</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75036" y="3920573"/>
          <a:ext cx="1353249" cy="399427"/>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userShapes>
</file>

<file path=xl/drawings/drawing22.xml><?xml version="1.0" encoding="utf-8"?>
<c:userShapes xmlns:c="http://schemas.openxmlformats.org/drawingml/2006/chart">
  <cdr:relSizeAnchor xmlns:cdr="http://schemas.openxmlformats.org/drawingml/2006/chartDrawing">
    <cdr:from>
      <cdr:x>0.00864</cdr:x>
      <cdr:y>0.89629</cdr:y>
    </cdr:from>
    <cdr:to>
      <cdr:x>0.20432</cdr:x>
      <cdr:y>0.98875</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55987" y="3871973"/>
          <a:ext cx="1267988" cy="399427"/>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0.81776</cdr:x>
      <cdr:y>0.06688</cdr:y>
    </cdr:from>
    <cdr:to>
      <cdr:x>0.97107</cdr:x>
      <cdr:y>0.18129</cdr:y>
    </cdr:to>
    <cdr:pic>
      <cdr:nvPicPr>
        <cdr:cNvPr id="2" name="Picture 1">
          <a:extLst xmlns:a="http://schemas.openxmlformats.org/drawingml/2006/main">
            <a:ext uri="{FF2B5EF4-FFF2-40B4-BE49-F238E27FC236}">
              <a16:creationId xmlns:a16="http://schemas.microsoft.com/office/drawing/2014/main" id="{F807A0BF-6574-403C-A65A-8FF4A0E7B82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99085" y="288926"/>
          <a:ext cx="993449" cy="494252"/>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0.01998</cdr:x>
      <cdr:y>0.91294</cdr:y>
    </cdr:from>
    <cdr:to>
      <cdr:x>0.21353</cdr:x>
      <cdr:y>0.97943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129252" y="3965019"/>
          <a:ext cx="1252092" cy="288759"/>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aseline="0">
              <a:solidFill>
                <a:srgbClr val="575756"/>
              </a:solidFill>
              <a:latin typeface="Arial" panose="020B0604020202020204" pitchFamily="34" charset="0"/>
              <a:cs typeface="Arial" panose="020B0604020202020204" pitchFamily="34" charset="0"/>
            </a:rPr>
            <a:t>Source</a:t>
          </a:r>
          <a:r>
            <a:rPr lang="en-US" sz="1200">
              <a:solidFill>
                <a:srgbClr val="575756"/>
              </a:solidFill>
              <a:latin typeface="Arial" panose="020B0604020202020204" pitchFamily="34" charset="0"/>
              <a:cs typeface="Arial" panose="020B0604020202020204" pitchFamily="34" charset="0"/>
            </a:rPr>
            <a:t>: AHDB</a:t>
          </a:r>
        </a:p>
      </cdr:txBody>
    </cdr:sp>
  </cdr:relSizeAnchor>
  <cdr:relSizeAnchor xmlns:cdr="http://schemas.openxmlformats.org/drawingml/2006/chartDrawing">
    <cdr:from>
      <cdr:x>0.83846</cdr:x>
      <cdr:y>0.03394</cdr:y>
    </cdr:from>
    <cdr:to>
      <cdr:x>0.99178</cdr:x>
      <cdr:y>0.14836</cdr:y>
    </cdr:to>
    <cdr:pic>
      <cdr:nvPicPr>
        <cdr:cNvPr id="2" name="Picture 1">
          <a:extLst xmlns:a="http://schemas.openxmlformats.org/drawingml/2006/main">
            <a:ext uri="{FF2B5EF4-FFF2-40B4-BE49-F238E27FC236}">
              <a16:creationId xmlns:a16="http://schemas.microsoft.com/office/drawing/2014/main" id="{DB81FCBC-31F2-4DF3-92A6-337CCA4AC58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629393" y="147403"/>
          <a:ext cx="1029380" cy="49694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0.00864</cdr:x>
      <cdr:y>0.92515</cdr:y>
    </cdr:from>
    <cdr:to>
      <cdr:x>0.20432</cdr:x>
      <cdr:y>0.98875</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55900" y="4018053"/>
          <a:ext cx="1266038" cy="276204"/>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95959"/>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0.81776</cdr:x>
      <cdr:y>0.04756</cdr:y>
    </cdr:from>
    <cdr:to>
      <cdr:x>0.97107</cdr:x>
      <cdr:y>0.16197</cdr:y>
    </cdr:to>
    <cdr:pic>
      <cdr:nvPicPr>
        <cdr:cNvPr id="2" name="Picture 1">
          <a:extLst xmlns:a="http://schemas.openxmlformats.org/drawingml/2006/main">
            <a:ext uri="{FF2B5EF4-FFF2-40B4-BE49-F238E27FC236}">
              <a16:creationId xmlns:a16="http://schemas.microsoft.com/office/drawing/2014/main" id="{F807A0BF-6574-403C-A65A-8FF4A0E7B82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90858" y="206546"/>
          <a:ext cx="991907" cy="496896"/>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0.94102</cdr:y>
    </cdr:from>
    <cdr:to>
      <cdr:x>0.25121</cdr:x>
      <cdr:y>1</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0" y="4088259"/>
          <a:ext cx="1625314" cy="256248"/>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0" i="0" u="none" strike="noStrike" kern="1200" baseline="0">
              <a:solidFill>
                <a:srgbClr val="575756"/>
              </a:solidFill>
              <a:latin typeface="+mn-lt"/>
              <a:ea typeface="+mn-ea"/>
              <a:cs typeface="+mn-cs"/>
            </a:rPr>
            <a:t>AHDB</a:t>
          </a:r>
        </a:p>
      </cdr:txBody>
    </cdr:sp>
  </cdr:relSizeAnchor>
</c:userShapes>
</file>

<file path=xl/drawings/drawing6.xml><?xml version="1.0" encoding="utf-8"?>
<c:userShapes xmlns:c="http://schemas.openxmlformats.org/drawingml/2006/chart">
  <cdr:relSizeAnchor xmlns:cdr="http://schemas.openxmlformats.org/drawingml/2006/chartDrawing">
    <cdr:from>
      <cdr:x>0.01843</cdr:x>
      <cdr:y>0.92962</cdr:y>
    </cdr:from>
    <cdr:to>
      <cdr:x>0.21503</cdr:x>
      <cdr:y>0.99652</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119229" y="4037458"/>
          <a:ext cx="1271991" cy="290555"/>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aseline="0">
              <a:solidFill>
                <a:srgbClr val="575756"/>
              </a:solidFill>
              <a:latin typeface="Arial" panose="020B0604020202020204" pitchFamily="34" charset="0"/>
              <a:cs typeface="Arial" panose="020B0604020202020204" pitchFamily="34" charset="0"/>
            </a:rPr>
            <a:t>AHDB</a:t>
          </a:r>
        </a:p>
      </cdr:txBody>
    </cdr:sp>
  </cdr:relSizeAnchor>
</c:userShapes>
</file>

<file path=xl/drawings/drawing7.xml><?xml version="1.0" encoding="utf-8"?>
<c:userShapes xmlns:c="http://schemas.openxmlformats.org/drawingml/2006/chart">
  <cdr:relSizeAnchor xmlns:cdr="http://schemas.openxmlformats.org/drawingml/2006/chartDrawing">
    <cdr:from>
      <cdr:x>0.01028</cdr:x>
      <cdr:y>0.91578</cdr:y>
    </cdr:from>
    <cdr:to>
      <cdr:x>0.19228</cdr:x>
      <cdr:y>0.99004</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511" y="3977355"/>
          <a:ext cx="1177529" cy="322505"/>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t>
          </a:r>
          <a:r>
            <a:rPr lang="en-US" sz="1200" b="0" i="0" u="none" strike="noStrike" kern="1200" baseline="0">
              <a:solidFill>
                <a:srgbClr val="575756"/>
              </a:solidFill>
              <a:latin typeface="+mn-lt"/>
              <a:ea typeface="+mn-ea"/>
              <a:cs typeface="+mn-cs"/>
            </a:rPr>
            <a:t>AHDB</a:t>
          </a:r>
        </a:p>
      </cdr:txBody>
    </cdr:sp>
  </cdr:relSizeAnchor>
</c:userShapes>
</file>

<file path=xl/drawings/drawing8.xml><?xml version="1.0" encoding="utf-8"?>
<c:userShapes xmlns:c="http://schemas.openxmlformats.org/drawingml/2006/chart">
  <cdr:relSizeAnchor xmlns:cdr="http://schemas.openxmlformats.org/drawingml/2006/chartDrawing">
    <cdr:from>
      <cdr:x>0.01026</cdr:x>
      <cdr:y>0.92962</cdr:y>
    </cdr:from>
    <cdr:to>
      <cdr:x>0.26382</cdr:x>
      <cdr:y>0.97836</cdr:y>
    </cdr:to>
    <cdr:sp macro="" textlink="">
      <cdr:nvSpPr>
        <cdr:cNvPr id="4"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373" y="4037444"/>
          <a:ext cx="1640301" cy="211688"/>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AHDB</a:t>
          </a:r>
        </a:p>
      </cdr:txBody>
    </cdr:sp>
  </cdr:relSizeAnchor>
</c:userShapes>
</file>

<file path=xl/drawings/drawing9.xml><?xml version="1.0" encoding="utf-8"?>
<c:userShapes xmlns:c="http://schemas.openxmlformats.org/drawingml/2006/chart">
  <cdr:relSizeAnchor xmlns:cdr="http://schemas.openxmlformats.org/drawingml/2006/chartDrawing">
    <cdr:from>
      <cdr:x>0.01023</cdr:x>
      <cdr:y>0.92704</cdr:y>
    </cdr:from>
    <cdr:to>
      <cdr:x>0.23192</cdr:x>
      <cdr:y>0.9933</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66187" y="4026262"/>
          <a:ext cx="1434321" cy="287756"/>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rgbClr val="575756"/>
              </a:solidFill>
              <a:latin typeface="Arial" panose="020B0604020202020204" pitchFamily="34" charset="0"/>
              <a:cs typeface="Arial" panose="020B0604020202020204" pitchFamily="34" charset="0"/>
            </a:rPr>
            <a:t>Source: AHDB</a:t>
          </a:r>
        </a:p>
      </cdr:txBody>
    </cdr:sp>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3" tint="0.39997558519241921"/>
  </sheetPr>
  <dimension ref="B1:AA303"/>
  <sheetViews>
    <sheetView topLeftCell="K1" zoomScale="115" zoomScaleNormal="115" workbookViewId="0">
      <pane ySplit="2" topLeftCell="A302" activePane="bottomLeft" state="frozen"/>
      <selection activeCell="L325" sqref="L325"/>
      <selection pane="bottomLeft" activeCell="L325" sqref="L325"/>
    </sheetView>
  </sheetViews>
  <sheetFormatPr defaultColWidth="13" defaultRowHeight="14.25" x14ac:dyDescent="0.2"/>
  <sheetData>
    <row r="1" spans="2:27" x14ac:dyDescent="0.2">
      <c r="K1">
        <v>1</v>
      </c>
      <c r="M1">
        <v>4</v>
      </c>
      <c r="O1">
        <v>5</v>
      </c>
      <c r="Q1">
        <v>3</v>
      </c>
      <c r="S1">
        <v>6</v>
      </c>
      <c r="U1">
        <v>7</v>
      </c>
      <c r="V1" s="5" t="s">
        <v>407</v>
      </c>
      <c r="Y1">
        <v>2</v>
      </c>
      <c r="Z1">
        <v>8</v>
      </c>
      <c r="AA1">
        <v>9</v>
      </c>
    </row>
    <row r="2" spans="2:27" s="1" customFormat="1" ht="15" x14ac:dyDescent="0.25">
      <c r="B2" s="3" t="s">
        <v>0</v>
      </c>
      <c r="C2" s="14" t="s">
        <v>2</v>
      </c>
      <c r="D2" s="14" t="s">
        <v>141</v>
      </c>
      <c r="E2" s="14" t="s">
        <v>174</v>
      </c>
      <c r="F2" s="14" t="s">
        <v>182</v>
      </c>
      <c r="G2" s="14" t="s">
        <v>185</v>
      </c>
      <c r="H2" s="14" t="s">
        <v>192</v>
      </c>
      <c r="I2" s="18" t="s">
        <v>389</v>
      </c>
      <c r="J2" s="16" t="s">
        <v>390</v>
      </c>
      <c r="K2" s="16" t="s">
        <v>391</v>
      </c>
      <c r="L2" s="16" t="s">
        <v>392</v>
      </c>
      <c r="M2" s="16" t="s">
        <v>393</v>
      </c>
      <c r="N2" s="16" t="s">
        <v>394</v>
      </c>
      <c r="O2" s="16" t="s">
        <v>395</v>
      </c>
      <c r="P2" s="16" t="s">
        <v>396</v>
      </c>
      <c r="Q2" s="16" t="s">
        <v>397</v>
      </c>
      <c r="R2" s="16" t="s">
        <v>398</v>
      </c>
      <c r="S2" s="16" t="s">
        <v>399</v>
      </c>
      <c r="T2" s="16" t="s">
        <v>400</v>
      </c>
      <c r="U2" s="16" t="s">
        <v>401</v>
      </c>
      <c r="V2" s="17" t="s">
        <v>403</v>
      </c>
      <c r="W2" s="14" t="s">
        <v>404</v>
      </c>
      <c r="X2" s="16" t="s">
        <v>406</v>
      </c>
      <c r="Y2" s="16" t="s">
        <v>405</v>
      </c>
      <c r="Z2" s="1" t="s">
        <v>460</v>
      </c>
      <c r="AA2" s="1" t="s">
        <v>461</v>
      </c>
    </row>
    <row r="3" spans="2:27" x14ac:dyDescent="0.2">
      <c r="B3" s="1" t="s">
        <v>1</v>
      </c>
      <c r="C3" s="2">
        <v>0.34499999999999997</v>
      </c>
      <c r="D3" s="2">
        <v>0.46</v>
      </c>
      <c r="E3" s="2">
        <v>0.28000000000000003</v>
      </c>
      <c r="I3" s="5"/>
      <c r="P3" s="7"/>
      <c r="Q3" s="8"/>
      <c r="V3" s="5"/>
    </row>
    <row r="4" spans="2:27" x14ac:dyDescent="0.2">
      <c r="B4" s="1">
        <v>36982</v>
      </c>
      <c r="C4" t="s">
        <v>3</v>
      </c>
      <c r="I4" s="6">
        <v>36982</v>
      </c>
      <c r="J4" s="7">
        <v>119</v>
      </c>
      <c r="K4" s="8"/>
      <c r="L4" s="7" t="s">
        <v>414</v>
      </c>
      <c r="M4" s="8"/>
      <c r="N4" s="7" t="s">
        <v>414</v>
      </c>
      <c r="P4" s="7" t="s">
        <v>414</v>
      </c>
      <c r="Q4" s="8"/>
      <c r="R4" s="7" t="s">
        <v>414</v>
      </c>
      <c r="S4" s="8"/>
      <c r="T4" t="s">
        <v>414</v>
      </c>
      <c r="V4" s="5"/>
      <c r="Y4" s="8"/>
    </row>
    <row r="5" spans="2:27" x14ac:dyDescent="0.2">
      <c r="B5" s="1">
        <v>37012</v>
      </c>
      <c r="C5" t="s">
        <v>4</v>
      </c>
      <c r="I5" s="6">
        <v>37012</v>
      </c>
      <c r="J5" s="7">
        <v>114.5</v>
      </c>
      <c r="K5" s="8"/>
      <c r="L5" s="7" t="s">
        <v>414</v>
      </c>
      <c r="M5" s="8"/>
      <c r="N5" s="7" t="s">
        <v>414</v>
      </c>
      <c r="P5" s="7" t="s">
        <v>414</v>
      </c>
      <c r="Q5" s="8"/>
      <c r="R5" s="7" t="s">
        <v>414</v>
      </c>
      <c r="S5" s="8"/>
      <c r="T5" t="s">
        <v>414</v>
      </c>
      <c r="V5" s="5"/>
      <c r="Y5" s="8"/>
    </row>
    <row r="6" spans="2:27" x14ac:dyDescent="0.2">
      <c r="B6" s="1">
        <v>37043</v>
      </c>
      <c r="C6" t="s">
        <v>5</v>
      </c>
      <c r="I6" s="6">
        <v>37043</v>
      </c>
      <c r="J6" s="7"/>
      <c r="K6" s="8"/>
      <c r="L6" s="7" t="s">
        <v>414</v>
      </c>
      <c r="M6" s="8"/>
      <c r="N6" s="7" t="s">
        <v>414</v>
      </c>
      <c r="P6" s="7" t="s">
        <v>414</v>
      </c>
      <c r="Q6" s="8"/>
      <c r="R6" s="7" t="s">
        <v>414</v>
      </c>
      <c r="S6" s="8"/>
      <c r="T6" t="s">
        <v>414</v>
      </c>
      <c r="V6" s="5"/>
      <c r="Y6" s="8"/>
    </row>
    <row r="7" spans="2:27" x14ac:dyDescent="0.2">
      <c r="B7" s="1">
        <v>37073</v>
      </c>
      <c r="C7" t="s">
        <v>5</v>
      </c>
      <c r="I7" s="6">
        <v>37073</v>
      </c>
      <c r="J7" s="7"/>
      <c r="K7" s="8"/>
      <c r="L7" s="7" t="s">
        <v>414</v>
      </c>
      <c r="M7" s="8"/>
      <c r="N7" s="7" t="s">
        <v>414</v>
      </c>
      <c r="P7" s="7" t="s">
        <v>414</v>
      </c>
      <c r="Q7" s="8"/>
      <c r="R7" s="7" t="s">
        <v>414</v>
      </c>
      <c r="S7" s="8"/>
      <c r="T7" t="s">
        <v>414</v>
      </c>
      <c r="V7" s="5"/>
      <c r="Y7" s="8"/>
    </row>
    <row r="8" spans="2:27" x14ac:dyDescent="0.2">
      <c r="B8" s="1">
        <v>37104</v>
      </c>
      <c r="C8" t="s">
        <v>6</v>
      </c>
      <c r="I8" s="6">
        <v>37104</v>
      </c>
      <c r="J8" s="7"/>
      <c r="K8" s="8"/>
      <c r="L8" s="7" t="s">
        <v>414</v>
      </c>
      <c r="M8" s="8"/>
      <c r="N8" s="7" t="s">
        <v>414</v>
      </c>
      <c r="P8" s="7" t="s">
        <v>414</v>
      </c>
      <c r="Q8" s="8"/>
      <c r="R8" s="7" t="s">
        <v>414</v>
      </c>
      <c r="S8" s="8"/>
      <c r="T8" t="s">
        <v>414</v>
      </c>
      <c r="V8" s="5"/>
      <c r="Y8" s="8"/>
    </row>
    <row r="9" spans="2:27" x14ac:dyDescent="0.2">
      <c r="B9" s="1">
        <v>37135</v>
      </c>
      <c r="C9" t="s">
        <v>7</v>
      </c>
      <c r="I9" s="6">
        <v>37135</v>
      </c>
      <c r="J9" s="7"/>
      <c r="K9" s="8"/>
      <c r="L9" s="7" t="s">
        <v>414</v>
      </c>
      <c r="M9" s="8"/>
      <c r="N9" s="7" t="s">
        <v>414</v>
      </c>
      <c r="P9" s="7" t="s">
        <v>414</v>
      </c>
      <c r="Q9" s="8"/>
      <c r="R9" s="7" t="s">
        <v>414</v>
      </c>
      <c r="S9" s="8"/>
      <c r="T9" t="s">
        <v>414</v>
      </c>
      <c r="V9" s="5"/>
      <c r="Y9" s="8"/>
    </row>
    <row r="10" spans="2:27" x14ac:dyDescent="0.2">
      <c r="B10" s="1">
        <v>37165</v>
      </c>
      <c r="C10" t="s">
        <v>7</v>
      </c>
      <c r="I10" s="6">
        <v>37165</v>
      </c>
      <c r="J10" s="7"/>
      <c r="K10" s="8"/>
      <c r="L10" s="7" t="s">
        <v>414</v>
      </c>
      <c r="M10" s="8"/>
      <c r="N10" s="7" t="s">
        <v>414</v>
      </c>
      <c r="P10" s="7" t="s">
        <v>414</v>
      </c>
      <c r="Q10" s="8"/>
      <c r="R10" s="7" t="s">
        <v>414</v>
      </c>
      <c r="S10" s="8"/>
      <c r="T10" t="s">
        <v>414</v>
      </c>
      <c r="V10" s="5"/>
      <c r="Y10" s="8"/>
    </row>
    <row r="11" spans="2:27" x14ac:dyDescent="0.2">
      <c r="B11" s="1">
        <v>37196</v>
      </c>
      <c r="C11" t="s">
        <v>7</v>
      </c>
      <c r="I11" s="6">
        <v>37196</v>
      </c>
      <c r="J11" s="7"/>
      <c r="K11" s="8"/>
      <c r="L11" s="7" t="s">
        <v>414</v>
      </c>
      <c r="M11" s="8"/>
      <c r="N11" s="7" t="s">
        <v>414</v>
      </c>
      <c r="P11" s="7" t="s">
        <v>414</v>
      </c>
      <c r="Q11" s="8"/>
      <c r="R11" s="7" t="s">
        <v>414</v>
      </c>
      <c r="S11" s="8"/>
      <c r="T11" t="s">
        <v>414</v>
      </c>
      <c r="V11" s="5"/>
      <c r="Y11" s="8"/>
    </row>
    <row r="12" spans="2:27" x14ac:dyDescent="0.2">
      <c r="B12" s="1">
        <v>37226</v>
      </c>
      <c r="C12" t="s">
        <v>5</v>
      </c>
      <c r="I12" s="6">
        <v>37226</v>
      </c>
      <c r="J12" s="7"/>
      <c r="K12" s="8"/>
      <c r="L12" s="7" t="s">
        <v>414</v>
      </c>
      <c r="M12" s="8"/>
      <c r="N12" s="7" t="s">
        <v>414</v>
      </c>
      <c r="P12" s="7" t="s">
        <v>414</v>
      </c>
      <c r="Q12" s="8"/>
      <c r="R12" s="7" t="s">
        <v>414</v>
      </c>
      <c r="S12" s="8"/>
      <c r="T12" t="s">
        <v>414</v>
      </c>
      <c r="V12" s="5"/>
      <c r="Y12" s="8"/>
    </row>
    <row r="13" spans="2:27" x14ac:dyDescent="0.2">
      <c r="B13" s="1">
        <v>37257</v>
      </c>
      <c r="C13" t="s">
        <v>8</v>
      </c>
      <c r="I13" s="6">
        <v>37257</v>
      </c>
      <c r="J13" s="7"/>
      <c r="K13" s="8"/>
      <c r="L13" s="7" t="s">
        <v>414</v>
      </c>
      <c r="M13" s="8"/>
      <c r="N13" s="7" t="s">
        <v>414</v>
      </c>
      <c r="P13" s="7" t="s">
        <v>414</v>
      </c>
      <c r="Q13" s="8"/>
      <c r="R13" s="7" t="s">
        <v>414</v>
      </c>
      <c r="S13" s="8"/>
      <c r="T13" t="s">
        <v>414</v>
      </c>
      <c r="V13" s="5"/>
      <c r="Y13" s="8"/>
    </row>
    <row r="14" spans="2:27" x14ac:dyDescent="0.2">
      <c r="B14" s="1">
        <v>37288</v>
      </c>
      <c r="C14" t="s">
        <v>9</v>
      </c>
      <c r="I14" s="6">
        <v>37288</v>
      </c>
      <c r="J14" s="7">
        <v>105</v>
      </c>
      <c r="K14" s="8"/>
      <c r="L14" s="7" t="s">
        <v>414</v>
      </c>
      <c r="M14" s="8"/>
      <c r="N14" s="7" t="s">
        <v>414</v>
      </c>
      <c r="P14" s="7" t="s">
        <v>414</v>
      </c>
      <c r="Q14" s="8"/>
      <c r="R14" s="7" t="s">
        <v>414</v>
      </c>
      <c r="S14" s="8"/>
      <c r="T14" t="s">
        <v>414</v>
      </c>
      <c r="V14" s="5"/>
      <c r="Y14" s="8"/>
    </row>
    <row r="15" spans="2:27" x14ac:dyDescent="0.2">
      <c r="B15" s="1">
        <v>37316</v>
      </c>
      <c r="C15" t="s">
        <v>10</v>
      </c>
      <c r="I15" s="6">
        <v>37316</v>
      </c>
      <c r="J15" s="7">
        <v>104</v>
      </c>
      <c r="K15" s="8"/>
      <c r="L15" s="7" t="s">
        <v>414</v>
      </c>
      <c r="M15" s="8"/>
      <c r="N15" s="7" t="s">
        <v>414</v>
      </c>
      <c r="P15" s="7" t="s">
        <v>414</v>
      </c>
      <c r="Q15" s="8"/>
      <c r="R15" s="7" t="s">
        <v>414</v>
      </c>
      <c r="S15" s="8"/>
      <c r="T15" t="s">
        <v>414</v>
      </c>
      <c r="V15" s="5"/>
      <c r="Y15" s="8"/>
    </row>
    <row r="16" spans="2:27" x14ac:dyDescent="0.2">
      <c r="B16" s="1">
        <v>37347</v>
      </c>
      <c r="C16" t="s">
        <v>11</v>
      </c>
      <c r="I16" s="6">
        <v>37347</v>
      </c>
      <c r="J16" s="7">
        <v>103.5</v>
      </c>
      <c r="K16" s="8"/>
      <c r="L16" s="7" t="s">
        <v>414</v>
      </c>
      <c r="M16" s="8"/>
      <c r="N16" s="7" t="s">
        <v>414</v>
      </c>
      <c r="P16" s="7" t="s">
        <v>414</v>
      </c>
      <c r="Q16" s="8"/>
      <c r="R16" s="7" t="s">
        <v>414</v>
      </c>
      <c r="S16" s="8"/>
      <c r="T16" t="s">
        <v>414</v>
      </c>
      <c r="V16" s="5"/>
      <c r="Y16" s="8"/>
    </row>
    <row r="17" spans="2:25" x14ac:dyDescent="0.2">
      <c r="B17" s="1">
        <v>37377</v>
      </c>
      <c r="C17" t="s">
        <v>12</v>
      </c>
      <c r="I17" s="6">
        <v>37377</v>
      </c>
      <c r="J17" s="7">
        <v>103</v>
      </c>
      <c r="K17" s="8"/>
      <c r="L17" s="7" t="s">
        <v>414</v>
      </c>
      <c r="M17" s="8"/>
      <c r="N17" s="7" t="s">
        <v>414</v>
      </c>
      <c r="P17" s="7" t="s">
        <v>414</v>
      </c>
      <c r="Q17" s="8"/>
      <c r="R17" s="7" t="s">
        <v>414</v>
      </c>
      <c r="S17" s="8"/>
      <c r="T17" t="s">
        <v>414</v>
      </c>
      <c r="V17" s="5"/>
      <c r="Y17" s="8"/>
    </row>
    <row r="18" spans="2:25" x14ac:dyDescent="0.2">
      <c r="B18" s="1">
        <v>37408</v>
      </c>
      <c r="C18" t="s">
        <v>12</v>
      </c>
      <c r="I18" s="6">
        <v>37408</v>
      </c>
      <c r="J18" s="7">
        <v>103</v>
      </c>
      <c r="K18" s="8"/>
      <c r="L18" s="7" t="s">
        <v>414</v>
      </c>
      <c r="M18" s="8"/>
      <c r="N18" s="7" t="s">
        <v>414</v>
      </c>
      <c r="P18" s="7" t="s">
        <v>414</v>
      </c>
      <c r="Q18" s="8"/>
      <c r="R18" s="7" t="s">
        <v>414</v>
      </c>
      <c r="S18" s="8"/>
      <c r="T18" t="s">
        <v>414</v>
      </c>
      <c r="V18" s="5"/>
      <c r="Y18" s="8"/>
    </row>
    <row r="19" spans="2:25" x14ac:dyDescent="0.2">
      <c r="B19" s="1">
        <v>37438</v>
      </c>
      <c r="C19" t="s">
        <v>13</v>
      </c>
      <c r="I19" s="6">
        <v>37438</v>
      </c>
      <c r="J19" s="7"/>
      <c r="K19" s="8"/>
      <c r="L19" s="7" t="s">
        <v>414</v>
      </c>
      <c r="M19" s="8"/>
      <c r="N19" s="7" t="s">
        <v>414</v>
      </c>
      <c r="P19" s="7" t="s">
        <v>414</v>
      </c>
      <c r="Q19" s="8"/>
      <c r="R19" s="7" t="s">
        <v>414</v>
      </c>
      <c r="S19" s="8"/>
      <c r="T19" t="s">
        <v>414</v>
      </c>
      <c r="V19" s="5"/>
      <c r="Y19" s="8"/>
    </row>
    <row r="20" spans="2:25" x14ac:dyDescent="0.2">
      <c r="B20" s="1">
        <v>37469</v>
      </c>
      <c r="C20" t="s">
        <v>14</v>
      </c>
      <c r="I20" s="6">
        <v>37469</v>
      </c>
      <c r="J20" s="7"/>
      <c r="K20" s="8"/>
      <c r="L20" s="7" t="s">
        <v>414</v>
      </c>
      <c r="M20" s="8"/>
      <c r="N20" s="7" t="s">
        <v>414</v>
      </c>
      <c r="P20" s="7" t="s">
        <v>414</v>
      </c>
      <c r="Q20" s="8"/>
      <c r="R20" s="7" t="s">
        <v>414</v>
      </c>
      <c r="S20" s="8"/>
      <c r="T20" t="s">
        <v>414</v>
      </c>
      <c r="V20" s="5"/>
      <c r="Y20" s="8"/>
    </row>
    <row r="21" spans="2:25" x14ac:dyDescent="0.2">
      <c r="B21" s="1">
        <v>37500</v>
      </c>
      <c r="C21" t="s">
        <v>15</v>
      </c>
      <c r="I21" s="6">
        <v>37500</v>
      </c>
      <c r="J21" s="7"/>
      <c r="K21" s="8"/>
      <c r="L21" s="7" t="s">
        <v>414</v>
      </c>
      <c r="M21" s="8"/>
      <c r="N21" s="7" t="s">
        <v>414</v>
      </c>
      <c r="P21" s="7" t="s">
        <v>414</v>
      </c>
      <c r="Q21" s="8"/>
      <c r="R21" s="7" t="s">
        <v>414</v>
      </c>
      <c r="S21" s="8"/>
      <c r="T21" t="s">
        <v>414</v>
      </c>
      <c r="V21" s="5"/>
      <c r="Y21" s="8"/>
    </row>
    <row r="22" spans="2:25" x14ac:dyDescent="0.2">
      <c r="B22" s="1">
        <v>37530</v>
      </c>
      <c r="C22" t="s">
        <v>15</v>
      </c>
      <c r="I22" s="6">
        <v>37530</v>
      </c>
      <c r="J22" s="7"/>
      <c r="K22" s="8"/>
      <c r="L22" s="7" t="s">
        <v>414</v>
      </c>
      <c r="M22" s="8"/>
      <c r="N22" s="7" t="s">
        <v>414</v>
      </c>
      <c r="P22" s="7" t="s">
        <v>414</v>
      </c>
      <c r="Q22" s="8"/>
      <c r="R22" s="7" t="s">
        <v>414</v>
      </c>
      <c r="S22" s="8"/>
      <c r="T22" t="s">
        <v>414</v>
      </c>
      <c r="V22" s="5"/>
      <c r="Y22" s="8"/>
    </row>
    <row r="23" spans="2:25" x14ac:dyDescent="0.2">
      <c r="B23" s="1">
        <v>37561</v>
      </c>
      <c r="C23" t="s">
        <v>16</v>
      </c>
      <c r="I23" s="6">
        <v>37561</v>
      </c>
      <c r="J23" s="7"/>
      <c r="K23" s="8"/>
      <c r="L23" s="7" t="s">
        <v>414</v>
      </c>
      <c r="M23" s="8"/>
      <c r="N23" s="7" t="s">
        <v>414</v>
      </c>
      <c r="P23" s="7" t="s">
        <v>414</v>
      </c>
      <c r="Q23" s="8"/>
      <c r="R23" s="7" t="s">
        <v>414</v>
      </c>
      <c r="S23" s="8"/>
      <c r="T23" t="s">
        <v>414</v>
      </c>
      <c r="V23" s="5"/>
      <c r="Y23" s="8"/>
    </row>
    <row r="24" spans="2:25" x14ac:dyDescent="0.2">
      <c r="B24" s="1">
        <v>37591</v>
      </c>
      <c r="C24" t="s">
        <v>17</v>
      </c>
      <c r="I24" s="6">
        <v>37591</v>
      </c>
      <c r="J24" s="7"/>
      <c r="K24" s="8"/>
      <c r="L24" s="7" t="s">
        <v>414</v>
      </c>
      <c r="M24" s="8"/>
      <c r="N24" s="7" t="s">
        <v>414</v>
      </c>
      <c r="P24" s="7" t="s">
        <v>414</v>
      </c>
      <c r="Q24" s="8"/>
      <c r="R24" s="7" t="s">
        <v>414</v>
      </c>
      <c r="S24" s="8"/>
      <c r="T24" t="s">
        <v>414</v>
      </c>
      <c r="V24" s="5"/>
      <c r="Y24" s="8"/>
    </row>
    <row r="25" spans="2:25" x14ac:dyDescent="0.2">
      <c r="B25" s="1">
        <v>37622</v>
      </c>
      <c r="C25" t="s">
        <v>18</v>
      </c>
      <c r="F25" t="s">
        <v>198</v>
      </c>
      <c r="G25" t="s">
        <v>271</v>
      </c>
      <c r="H25" t="s">
        <v>322</v>
      </c>
      <c r="I25" s="6">
        <v>37622</v>
      </c>
      <c r="J25" s="7"/>
      <c r="K25" s="8"/>
      <c r="L25" s="7" t="s">
        <v>414</v>
      </c>
      <c r="M25" s="8"/>
      <c r="N25" s="7" t="s">
        <v>414</v>
      </c>
      <c r="P25" s="7">
        <v>152.5</v>
      </c>
      <c r="Q25" s="8"/>
      <c r="R25" s="7">
        <v>112.5</v>
      </c>
      <c r="S25" s="8"/>
      <c r="T25">
        <v>121</v>
      </c>
      <c r="V25" s="5"/>
      <c r="Y25" s="8"/>
    </row>
    <row r="26" spans="2:25" x14ac:dyDescent="0.2">
      <c r="B26" s="1">
        <v>37653</v>
      </c>
      <c r="C26" t="s">
        <v>19</v>
      </c>
      <c r="F26" t="s">
        <v>198</v>
      </c>
      <c r="G26" t="s">
        <v>271</v>
      </c>
      <c r="H26" t="s">
        <v>322</v>
      </c>
      <c r="I26" s="6">
        <v>37653</v>
      </c>
      <c r="J26" s="7">
        <v>108.5</v>
      </c>
      <c r="K26" s="8"/>
      <c r="L26" s="7" t="s">
        <v>414</v>
      </c>
      <c r="M26" s="8"/>
      <c r="N26" s="7" t="s">
        <v>414</v>
      </c>
      <c r="P26" s="7">
        <v>152.5</v>
      </c>
      <c r="Q26" s="8"/>
      <c r="R26" s="7">
        <v>112.5</v>
      </c>
      <c r="S26" s="8"/>
      <c r="T26">
        <v>121</v>
      </c>
      <c r="V26" s="5"/>
      <c r="Y26" s="8"/>
    </row>
    <row r="27" spans="2:25" x14ac:dyDescent="0.2">
      <c r="B27" s="1">
        <v>37681</v>
      </c>
      <c r="C27" t="s">
        <v>20</v>
      </c>
      <c r="F27" t="s">
        <v>198</v>
      </c>
      <c r="G27" t="s">
        <v>272</v>
      </c>
      <c r="H27" t="s">
        <v>194</v>
      </c>
      <c r="I27" s="6">
        <v>37681</v>
      </c>
      <c r="J27" s="7">
        <v>114</v>
      </c>
      <c r="K27" s="8"/>
      <c r="L27" s="7" t="s">
        <v>414</v>
      </c>
      <c r="M27" s="8"/>
      <c r="N27" s="7" t="s">
        <v>414</v>
      </c>
      <c r="P27" s="7">
        <v>152.5</v>
      </c>
      <c r="Q27" s="8"/>
      <c r="R27" s="7">
        <v>112</v>
      </c>
      <c r="S27" s="8"/>
      <c r="T27">
        <v>124</v>
      </c>
      <c r="V27" s="5"/>
      <c r="Y27" s="8"/>
    </row>
    <row r="28" spans="2:25" x14ac:dyDescent="0.2">
      <c r="B28" s="1">
        <v>37712</v>
      </c>
      <c r="C28" t="s">
        <v>21</v>
      </c>
      <c r="F28" t="s">
        <v>199</v>
      </c>
      <c r="G28" t="s">
        <v>186</v>
      </c>
      <c r="H28" t="s">
        <v>323</v>
      </c>
      <c r="I28" s="6">
        <v>37712</v>
      </c>
      <c r="J28" s="7">
        <v>113</v>
      </c>
      <c r="K28" s="8"/>
      <c r="L28" s="7" t="s">
        <v>414</v>
      </c>
      <c r="M28" s="8"/>
      <c r="N28" s="7" t="s">
        <v>414</v>
      </c>
      <c r="P28" s="7">
        <v>165.5</v>
      </c>
      <c r="Q28" s="8"/>
      <c r="R28" s="7">
        <v>112.5</v>
      </c>
      <c r="S28" s="8"/>
      <c r="T28">
        <v>127</v>
      </c>
      <c r="V28" s="5"/>
      <c r="Y28" s="8"/>
    </row>
    <row r="29" spans="2:25" x14ac:dyDescent="0.2">
      <c r="B29" s="1">
        <v>37742</v>
      </c>
      <c r="C29" t="s">
        <v>22</v>
      </c>
      <c r="F29" t="s">
        <v>199</v>
      </c>
      <c r="G29" t="s">
        <v>273</v>
      </c>
      <c r="H29" t="s">
        <v>195</v>
      </c>
      <c r="I29" s="6">
        <v>37742</v>
      </c>
      <c r="J29" s="7">
        <v>115.5</v>
      </c>
      <c r="K29" s="8"/>
      <c r="L29" s="7" t="s">
        <v>414</v>
      </c>
      <c r="M29" s="8"/>
      <c r="N29" s="7" t="s">
        <v>414</v>
      </c>
      <c r="P29" s="7">
        <v>165.5</v>
      </c>
      <c r="Q29" s="8"/>
      <c r="R29" s="7">
        <v>116</v>
      </c>
      <c r="S29" s="8"/>
      <c r="T29">
        <v>128</v>
      </c>
      <c r="V29" s="5"/>
      <c r="Y29" s="8"/>
    </row>
    <row r="30" spans="2:25" x14ac:dyDescent="0.2">
      <c r="B30" s="1">
        <v>37773</v>
      </c>
      <c r="C30" t="s">
        <v>23</v>
      </c>
      <c r="F30" t="s">
        <v>200</v>
      </c>
      <c r="G30" t="s">
        <v>193</v>
      </c>
      <c r="H30" t="s">
        <v>188</v>
      </c>
      <c r="I30" s="6">
        <v>37773</v>
      </c>
      <c r="J30" s="7">
        <v>110.5</v>
      </c>
      <c r="K30" s="8"/>
      <c r="L30" s="7" t="s">
        <v>414</v>
      </c>
      <c r="M30" s="8"/>
      <c r="N30" s="7" t="s">
        <v>414</v>
      </c>
      <c r="P30" s="7">
        <v>162.5</v>
      </c>
      <c r="Q30" s="8"/>
      <c r="R30" s="7">
        <v>117</v>
      </c>
      <c r="S30" s="8"/>
      <c r="T30">
        <v>130</v>
      </c>
      <c r="V30" s="5"/>
      <c r="Y30" s="8"/>
    </row>
    <row r="31" spans="2:25" x14ac:dyDescent="0.2">
      <c r="B31" s="1">
        <v>37803</v>
      </c>
      <c r="C31" t="s">
        <v>24</v>
      </c>
      <c r="F31" t="s">
        <v>201</v>
      </c>
      <c r="G31" t="s">
        <v>193</v>
      </c>
      <c r="H31" t="s">
        <v>324</v>
      </c>
      <c r="I31" s="6">
        <v>37803</v>
      </c>
      <c r="J31" s="7">
        <v>104</v>
      </c>
      <c r="K31" s="8"/>
      <c r="L31" s="7" t="s">
        <v>414</v>
      </c>
      <c r="M31" s="8"/>
      <c r="N31" s="7" t="s">
        <v>414</v>
      </c>
      <c r="P31" s="7">
        <v>164.5</v>
      </c>
      <c r="Q31" s="8"/>
      <c r="R31" s="7">
        <v>117</v>
      </c>
      <c r="S31" s="8"/>
      <c r="T31">
        <v>131</v>
      </c>
      <c r="V31" s="5"/>
      <c r="Y31" s="8"/>
    </row>
    <row r="32" spans="2:25" x14ac:dyDescent="0.2">
      <c r="B32" s="1">
        <v>37834</v>
      </c>
      <c r="C32" t="s">
        <v>25</v>
      </c>
      <c r="F32" t="s">
        <v>201</v>
      </c>
      <c r="G32" t="s">
        <v>193</v>
      </c>
      <c r="H32" t="s">
        <v>324</v>
      </c>
      <c r="I32" s="6">
        <v>37834</v>
      </c>
      <c r="J32" s="7">
        <v>108.5</v>
      </c>
      <c r="K32" s="8"/>
      <c r="L32" s="7" t="s">
        <v>414</v>
      </c>
      <c r="M32" s="8"/>
      <c r="N32" s="7" t="s">
        <v>414</v>
      </c>
      <c r="P32" s="7">
        <v>164.5</v>
      </c>
      <c r="Q32" s="8"/>
      <c r="R32" s="7">
        <v>117</v>
      </c>
      <c r="S32" s="8"/>
      <c r="T32">
        <v>131</v>
      </c>
      <c r="V32" s="5"/>
      <c r="Y32" s="8"/>
    </row>
    <row r="33" spans="2:25" x14ac:dyDescent="0.2">
      <c r="B33" s="1">
        <v>37865</v>
      </c>
      <c r="C33" t="s">
        <v>26</v>
      </c>
      <c r="F33" t="s">
        <v>202</v>
      </c>
      <c r="G33" t="s">
        <v>187</v>
      </c>
      <c r="H33" t="s">
        <v>325</v>
      </c>
      <c r="I33" s="6">
        <v>37865</v>
      </c>
      <c r="J33" s="7">
        <v>117.5</v>
      </c>
      <c r="K33" s="8"/>
      <c r="L33" s="7" t="s">
        <v>414</v>
      </c>
      <c r="M33" s="8"/>
      <c r="N33" s="7" t="s">
        <v>414</v>
      </c>
      <c r="P33" s="7">
        <v>166.5</v>
      </c>
      <c r="Q33" s="8"/>
      <c r="R33" s="7">
        <v>118</v>
      </c>
      <c r="S33" s="8"/>
      <c r="T33">
        <v>134</v>
      </c>
      <c r="V33" s="5"/>
      <c r="Y33" s="8"/>
    </row>
    <row r="34" spans="2:25" x14ac:dyDescent="0.2">
      <c r="B34" s="1">
        <v>37895</v>
      </c>
      <c r="C34" t="s">
        <v>27</v>
      </c>
      <c r="F34" t="s">
        <v>203</v>
      </c>
      <c r="G34" t="s">
        <v>274</v>
      </c>
      <c r="H34" t="s">
        <v>326</v>
      </c>
      <c r="I34" s="6">
        <v>37895</v>
      </c>
      <c r="J34" s="7">
        <v>117.5</v>
      </c>
      <c r="K34" s="8"/>
      <c r="L34" s="7" t="s">
        <v>414</v>
      </c>
      <c r="M34" s="8"/>
      <c r="N34" s="7" t="s">
        <v>414</v>
      </c>
      <c r="P34" s="7">
        <v>167.5</v>
      </c>
      <c r="Q34" s="8"/>
      <c r="R34" s="7">
        <v>119</v>
      </c>
      <c r="S34" s="8"/>
      <c r="T34">
        <v>136</v>
      </c>
      <c r="V34" s="5"/>
      <c r="Y34" s="8"/>
    </row>
    <row r="35" spans="2:25" x14ac:dyDescent="0.2">
      <c r="B35" s="1">
        <v>37926</v>
      </c>
      <c r="C35" t="s">
        <v>28</v>
      </c>
      <c r="F35" t="s">
        <v>203</v>
      </c>
      <c r="G35" t="s">
        <v>274</v>
      </c>
      <c r="H35" t="s">
        <v>326</v>
      </c>
      <c r="I35" s="6">
        <v>37926</v>
      </c>
      <c r="J35" s="7">
        <v>123</v>
      </c>
      <c r="K35" s="8"/>
      <c r="L35" s="7" t="s">
        <v>414</v>
      </c>
      <c r="M35" s="8"/>
      <c r="N35" s="7" t="s">
        <v>414</v>
      </c>
      <c r="P35" s="7">
        <v>167.5</v>
      </c>
      <c r="Q35" s="8"/>
      <c r="R35" s="7">
        <v>119</v>
      </c>
      <c r="S35" s="8"/>
      <c r="T35">
        <v>136</v>
      </c>
      <c r="V35" s="5"/>
      <c r="Y35" s="8"/>
    </row>
    <row r="36" spans="2:25" x14ac:dyDescent="0.2">
      <c r="B36" s="1">
        <v>37956</v>
      </c>
      <c r="C36" t="s">
        <v>29</v>
      </c>
      <c r="F36" t="s">
        <v>203</v>
      </c>
      <c r="G36" t="s">
        <v>275</v>
      </c>
      <c r="H36" t="s">
        <v>326</v>
      </c>
      <c r="I36" s="6">
        <v>37956</v>
      </c>
      <c r="J36" s="7">
        <v>126</v>
      </c>
      <c r="K36" s="8"/>
      <c r="L36" s="7" t="s">
        <v>414</v>
      </c>
      <c r="M36" s="8"/>
      <c r="N36" s="7" t="s">
        <v>414</v>
      </c>
      <c r="P36" s="7">
        <v>167.5</v>
      </c>
      <c r="Q36" s="8"/>
      <c r="R36" s="7">
        <v>123</v>
      </c>
      <c r="S36" s="8"/>
      <c r="T36">
        <v>136</v>
      </c>
      <c r="V36" s="5"/>
      <c r="Y36" s="8"/>
    </row>
    <row r="37" spans="2:25" x14ac:dyDescent="0.2">
      <c r="B37" s="1">
        <v>37987</v>
      </c>
      <c r="C37" t="s">
        <v>30</v>
      </c>
      <c r="F37" t="s">
        <v>203</v>
      </c>
      <c r="G37" t="s">
        <v>275</v>
      </c>
      <c r="H37" t="s">
        <v>326</v>
      </c>
      <c r="I37" s="6">
        <v>37987</v>
      </c>
      <c r="J37" s="7">
        <v>127</v>
      </c>
      <c r="K37" s="8"/>
      <c r="L37" s="7" t="s">
        <v>414</v>
      </c>
      <c r="M37" s="8"/>
      <c r="N37" s="7" t="s">
        <v>414</v>
      </c>
      <c r="P37" s="7">
        <v>167.5</v>
      </c>
      <c r="Q37" s="8"/>
      <c r="R37" s="7">
        <v>123</v>
      </c>
      <c r="S37" s="8"/>
      <c r="T37">
        <v>136</v>
      </c>
      <c r="V37" s="5"/>
      <c r="Y37" s="8"/>
    </row>
    <row r="38" spans="2:25" x14ac:dyDescent="0.2">
      <c r="B38" s="1">
        <v>38018</v>
      </c>
      <c r="C38" t="s">
        <v>31</v>
      </c>
      <c r="F38" t="s">
        <v>203</v>
      </c>
      <c r="G38" t="s">
        <v>275</v>
      </c>
      <c r="H38" t="s">
        <v>326</v>
      </c>
      <c r="I38" s="6">
        <v>38018</v>
      </c>
      <c r="J38" s="7">
        <v>128.5</v>
      </c>
      <c r="K38" s="8"/>
      <c r="L38" s="7" t="s">
        <v>414</v>
      </c>
      <c r="M38" s="8"/>
      <c r="N38" s="7" t="s">
        <v>414</v>
      </c>
      <c r="P38" s="7">
        <v>167.5</v>
      </c>
      <c r="Q38" s="8"/>
      <c r="R38" s="7">
        <v>123</v>
      </c>
      <c r="S38" s="8"/>
      <c r="T38">
        <v>136</v>
      </c>
      <c r="V38" s="5"/>
      <c r="Y38" s="8"/>
    </row>
    <row r="39" spans="2:25" x14ac:dyDescent="0.2">
      <c r="B39" s="1">
        <v>38047</v>
      </c>
      <c r="C39" t="s">
        <v>32</v>
      </c>
      <c r="F39" t="s">
        <v>203</v>
      </c>
      <c r="G39" t="s">
        <v>275</v>
      </c>
      <c r="H39" t="s">
        <v>327</v>
      </c>
      <c r="I39" s="6">
        <v>38047</v>
      </c>
      <c r="J39" s="7">
        <v>129</v>
      </c>
      <c r="K39" s="8"/>
      <c r="L39" s="7" t="s">
        <v>414</v>
      </c>
      <c r="M39" s="8"/>
      <c r="N39" s="7" t="s">
        <v>414</v>
      </c>
      <c r="P39" s="7">
        <v>167.5</v>
      </c>
      <c r="Q39" s="8"/>
      <c r="R39" s="7">
        <v>123</v>
      </c>
      <c r="S39" s="8"/>
      <c r="T39">
        <v>135</v>
      </c>
      <c r="V39" s="5"/>
      <c r="Y39" s="8"/>
    </row>
    <row r="40" spans="2:25" x14ac:dyDescent="0.2">
      <c r="B40" s="1">
        <v>38078</v>
      </c>
      <c r="C40" t="s">
        <v>33</v>
      </c>
      <c r="F40" t="s">
        <v>203</v>
      </c>
      <c r="G40" t="s">
        <v>275</v>
      </c>
      <c r="H40" t="s">
        <v>327</v>
      </c>
      <c r="I40" s="6">
        <v>38078</v>
      </c>
      <c r="J40" s="7">
        <v>128.5</v>
      </c>
      <c r="K40" s="8"/>
      <c r="L40" s="7" t="s">
        <v>414</v>
      </c>
      <c r="M40" s="8"/>
      <c r="N40" s="7" t="s">
        <v>414</v>
      </c>
      <c r="P40" s="7">
        <v>167.5</v>
      </c>
      <c r="Q40" s="8"/>
      <c r="R40" s="7">
        <v>123</v>
      </c>
      <c r="S40" s="8"/>
      <c r="T40">
        <v>135</v>
      </c>
      <c r="V40" s="5"/>
      <c r="Y40" s="8"/>
    </row>
    <row r="41" spans="2:25" x14ac:dyDescent="0.2">
      <c r="B41" s="1">
        <v>38108</v>
      </c>
      <c r="C41" t="s">
        <v>34</v>
      </c>
      <c r="F41" t="s">
        <v>203</v>
      </c>
      <c r="G41" t="s">
        <v>275</v>
      </c>
      <c r="H41" t="s">
        <v>327</v>
      </c>
      <c r="I41" s="6">
        <v>38108</v>
      </c>
      <c r="J41" s="7">
        <v>118</v>
      </c>
      <c r="K41" s="8"/>
      <c r="L41" s="7" t="s">
        <v>414</v>
      </c>
      <c r="M41" s="8"/>
      <c r="N41" s="7" t="s">
        <v>414</v>
      </c>
      <c r="P41" s="7">
        <v>167.5</v>
      </c>
      <c r="Q41" s="8"/>
      <c r="R41" s="7">
        <v>123</v>
      </c>
      <c r="S41" s="8"/>
      <c r="T41">
        <v>135</v>
      </c>
      <c r="V41" s="5"/>
      <c r="Y41" s="8"/>
    </row>
    <row r="42" spans="2:25" x14ac:dyDescent="0.2">
      <c r="B42" s="1">
        <v>38139</v>
      </c>
      <c r="C42" t="s">
        <v>35</v>
      </c>
      <c r="F42" t="s">
        <v>204</v>
      </c>
      <c r="G42" t="s">
        <v>29</v>
      </c>
      <c r="H42" t="s">
        <v>327</v>
      </c>
      <c r="I42" s="6">
        <v>38139</v>
      </c>
      <c r="J42" s="7">
        <v>119.5</v>
      </c>
      <c r="K42" s="8"/>
      <c r="L42" s="7" t="s">
        <v>414</v>
      </c>
      <c r="M42" s="8"/>
      <c r="N42" s="7" t="s">
        <v>414</v>
      </c>
      <c r="P42" s="7">
        <v>171.5</v>
      </c>
      <c r="Q42" s="8"/>
      <c r="R42" s="7">
        <v>126</v>
      </c>
      <c r="S42" s="8"/>
      <c r="T42">
        <v>135</v>
      </c>
      <c r="V42" s="5"/>
      <c r="Y42" s="8"/>
    </row>
    <row r="43" spans="2:25" x14ac:dyDescent="0.2">
      <c r="B43" s="1">
        <v>38169</v>
      </c>
      <c r="C43" t="s">
        <v>36</v>
      </c>
      <c r="F43" t="s">
        <v>204</v>
      </c>
      <c r="G43" t="s">
        <v>29</v>
      </c>
      <c r="H43" t="s">
        <v>328</v>
      </c>
      <c r="I43" s="6">
        <v>38169</v>
      </c>
      <c r="J43" s="7">
        <v>118.5</v>
      </c>
      <c r="K43" s="8"/>
      <c r="L43" s="7" t="s">
        <v>414</v>
      </c>
      <c r="M43" s="8"/>
      <c r="N43" s="7" t="s">
        <v>414</v>
      </c>
      <c r="P43" s="7">
        <v>171.5</v>
      </c>
      <c r="Q43" s="8"/>
      <c r="R43" s="7">
        <v>126</v>
      </c>
      <c r="S43" s="8"/>
      <c r="T43">
        <v>137</v>
      </c>
      <c r="V43" s="5"/>
      <c r="Y43" s="8"/>
    </row>
    <row r="44" spans="2:25" x14ac:dyDescent="0.2">
      <c r="B44" s="1">
        <v>38200</v>
      </c>
      <c r="C44" t="s">
        <v>37</v>
      </c>
      <c r="F44" t="s">
        <v>204</v>
      </c>
      <c r="G44" t="s">
        <v>29</v>
      </c>
      <c r="H44" t="s">
        <v>328</v>
      </c>
      <c r="I44" s="6">
        <v>38200</v>
      </c>
      <c r="J44" s="7">
        <v>130</v>
      </c>
      <c r="K44" s="8"/>
      <c r="L44" s="7" t="s">
        <v>414</v>
      </c>
      <c r="M44" s="8"/>
      <c r="N44" s="7" t="s">
        <v>414</v>
      </c>
      <c r="P44" s="7">
        <v>171.5</v>
      </c>
      <c r="Q44" s="8"/>
      <c r="R44" s="7">
        <v>126</v>
      </c>
      <c r="S44" s="8"/>
      <c r="T44">
        <v>137</v>
      </c>
      <c r="V44" s="5"/>
      <c r="Y44" s="8"/>
    </row>
    <row r="45" spans="2:25" x14ac:dyDescent="0.2">
      <c r="B45" s="1">
        <v>38231</v>
      </c>
      <c r="C45" t="s">
        <v>38</v>
      </c>
      <c r="F45" t="s">
        <v>205</v>
      </c>
      <c r="G45" t="s">
        <v>29</v>
      </c>
      <c r="H45" t="s">
        <v>189</v>
      </c>
      <c r="I45" s="6">
        <v>38231</v>
      </c>
      <c r="J45" s="7">
        <v>134</v>
      </c>
      <c r="K45" s="8"/>
      <c r="L45" s="7" t="s">
        <v>414</v>
      </c>
      <c r="M45" s="8"/>
      <c r="N45" s="7" t="s">
        <v>414</v>
      </c>
      <c r="P45" s="7">
        <v>176.5</v>
      </c>
      <c r="Q45" s="8"/>
      <c r="R45" s="7">
        <v>126</v>
      </c>
      <c r="S45" s="8"/>
      <c r="T45">
        <v>147</v>
      </c>
      <c r="V45" s="5"/>
      <c r="Y45" s="8"/>
    </row>
    <row r="46" spans="2:25" x14ac:dyDescent="0.2">
      <c r="B46" s="1">
        <v>38261</v>
      </c>
      <c r="C46" t="s">
        <v>39</v>
      </c>
      <c r="F46" t="s">
        <v>206</v>
      </c>
      <c r="G46" t="s">
        <v>195</v>
      </c>
      <c r="H46" t="s">
        <v>329</v>
      </c>
      <c r="I46" s="6">
        <v>38261</v>
      </c>
      <c r="J46" s="7">
        <v>143.5</v>
      </c>
      <c r="K46" s="8"/>
      <c r="L46" s="7" t="s">
        <v>414</v>
      </c>
      <c r="M46" s="8"/>
      <c r="N46" s="7" t="s">
        <v>414</v>
      </c>
      <c r="P46" s="7">
        <v>178</v>
      </c>
      <c r="Q46" s="8"/>
      <c r="R46" s="7">
        <v>128</v>
      </c>
      <c r="S46" s="8"/>
      <c r="T46">
        <v>148</v>
      </c>
      <c r="V46" s="5"/>
      <c r="Y46" s="8"/>
    </row>
    <row r="47" spans="2:25" x14ac:dyDescent="0.2">
      <c r="B47" s="1">
        <v>38292</v>
      </c>
      <c r="C47" t="s">
        <v>39</v>
      </c>
      <c r="F47" t="s">
        <v>206</v>
      </c>
      <c r="G47" t="s">
        <v>195</v>
      </c>
      <c r="H47" t="s">
        <v>329</v>
      </c>
      <c r="I47" s="6">
        <v>38292</v>
      </c>
      <c r="J47" s="7">
        <v>143.5</v>
      </c>
      <c r="K47" s="8"/>
      <c r="L47" s="7" t="s">
        <v>414</v>
      </c>
      <c r="M47" s="8"/>
      <c r="N47" s="7" t="s">
        <v>414</v>
      </c>
      <c r="P47" s="7">
        <v>178</v>
      </c>
      <c r="Q47" s="8"/>
      <c r="R47" s="7">
        <v>128</v>
      </c>
      <c r="S47" s="8"/>
      <c r="T47">
        <v>148</v>
      </c>
      <c r="V47" s="5"/>
      <c r="Y47" s="8"/>
    </row>
    <row r="48" spans="2:25" x14ac:dyDescent="0.2">
      <c r="B48" s="1">
        <v>38322</v>
      </c>
      <c r="C48" t="s">
        <v>40</v>
      </c>
      <c r="F48" t="s">
        <v>206</v>
      </c>
      <c r="G48" t="s">
        <v>195</v>
      </c>
      <c r="H48" t="s">
        <v>329</v>
      </c>
      <c r="I48" s="6">
        <v>38322</v>
      </c>
      <c r="J48" s="7">
        <v>146.5</v>
      </c>
      <c r="K48" s="8"/>
      <c r="L48" s="7" t="s">
        <v>414</v>
      </c>
      <c r="M48" s="8"/>
      <c r="N48" s="7" t="s">
        <v>414</v>
      </c>
      <c r="P48" s="7">
        <v>178</v>
      </c>
      <c r="Q48" s="8"/>
      <c r="R48" s="7">
        <v>128</v>
      </c>
      <c r="S48" s="8"/>
      <c r="T48">
        <v>148</v>
      </c>
      <c r="V48" s="5"/>
      <c r="Y48" s="8"/>
    </row>
    <row r="49" spans="2:25" x14ac:dyDescent="0.2">
      <c r="B49" s="1">
        <v>38353</v>
      </c>
      <c r="C49" t="s">
        <v>41</v>
      </c>
      <c r="F49" t="s">
        <v>206</v>
      </c>
      <c r="G49" t="s">
        <v>195</v>
      </c>
      <c r="H49" t="s">
        <v>329</v>
      </c>
      <c r="I49" s="6">
        <v>38353</v>
      </c>
      <c r="J49" s="7">
        <v>151</v>
      </c>
      <c r="K49" s="8"/>
      <c r="L49" s="7" t="s">
        <v>414</v>
      </c>
      <c r="M49" s="8"/>
      <c r="N49" s="7" t="s">
        <v>414</v>
      </c>
      <c r="P49" s="7">
        <v>178</v>
      </c>
      <c r="Q49" s="8"/>
      <c r="R49" s="7">
        <v>128</v>
      </c>
      <c r="S49" s="8"/>
      <c r="T49">
        <v>148</v>
      </c>
      <c r="V49" s="5"/>
      <c r="Y49" s="8"/>
    </row>
    <row r="50" spans="2:25" x14ac:dyDescent="0.2">
      <c r="B50" s="1">
        <v>38384</v>
      </c>
      <c r="C50" t="s">
        <v>42</v>
      </c>
      <c r="F50" t="s">
        <v>206</v>
      </c>
      <c r="G50" t="s">
        <v>195</v>
      </c>
      <c r="H50" t="s">
        <v>329</v>
      </c>
      <c r="I50" s="6">
        <v>38384</v>
      </c>
      <c r="J50" s="7">
        <v>152</v>
      </c>
      <c r="K50" s="8"/>
      <c r="L50" s="7" t="s">
        <v>414</v>
      </c>
      <c r="M50" s="8"/>
      <c r="N50" s="7" t="s">
        <v>414</v>
      </c>
      <c r="P50" s="7">
        <v>178</v>
      </c>
      <c r="Q50" s="8"/>
      <c r="R50" s="7">
        <v>128</v>
      </c>
      <c r="S50" s="8"/>
      <c r="T50">
        <v>148</v>
      </c>
      <c r="V50" s="5"/>
      <c r="Y50" s="8"/>
    </row>
    <row r="51" spans="2:25" x14ac:dyDescent="0.2">
      <c r="B51" s="1">
        <v>38412</v>
      </c>
      <c r="C51" t="s">
        <v>42</v>
      </c>
      <c r="F51" t="s">
        <v>206</v>
      </c>
      <c r="G51" t="s">
        <v>195</v>
      </c>
      <c r="H51" t="s">
        <v>329</v>
      </c>
      <c r="I51" s="6">
        <v>38412</v>
      </c>
      <c r="J51" s="7">
        <v>152</v>
      </c>
      <c r="K51" s="8"/>
      <c r="L51" s="7" t="s">
        <v>414</v>
      </c>
      <c r="M51" s="8"/>
      <c r="N51" s="7" t="s">
        <v>414</v>
      </c>
      <c r="P51" s="7">
        <v>178</v>
      </c>
      <c r="Q51" s="8"/>
      <c r="R51" s="7">
        <v>128</v>
      </c>
      <c r="S51" s="8"/>
      <c r="T51">
        <v>148</v>
      </c>
      <c r="V51" s="5"/>
      <c r="Y51" s="8"/>
    </row>
    <row r="52" spans="2:25" x14ac:dyDescent="0.2">
      <c r="B52" s="1">
        <v>38443</v>
      </c>
      <c r="C52" t="s">
        <v>42</v>
      </c>
      <c r="F52" t="s">
        <v>207</v>
      </c>
      <c r="G52" t="s">
        <v>195</v>
      </c>
      <c r="H52" t="s">
        <v>329</v>
      </c>
      <c r="I52" s="6">
        <v>38443</v>
      </c>
      <c r="J52" s="7">
        <v>152</v>
      </c>
      <c r="K52" s="8"/>
      <c r="L52" s="7" t="s">
        <v>414</v>
      </c>
      <c r="M52" s="8"/>
      <c r="N52" s="7" t="s">
        <v>414</v>
      </c>
      <c r="P52" s="7">
        <v>181.5</v>
      </c>
      <c r="Q52" s="8"/>
      <c r="R52" s="7">
        <v>128</v>
      </c>
      <c r="S52" s="8"/>
      <c r="T52">
        <v>148</v>
      </c>
      <c r="V52" s="5"/>
      <c r="Y52" s="8"/>
    </row>
    <row r="53" spans="2:25" x14ac:dyDescent="0.2">
      <c r="B53" s="1">
        <v>38473</v>
      </c>
      <c r="C53" t="s">
        <v>43</v>
      </c>
      <c r="F53" t="s">
        <v>207</v>
      </c>
      <c r="G53" t="s">
        <v>276</v>
      </c>
      <c r="H53" t="s">
        <v>329</v>
      </c>
      <c r="I53" s="6">
        <v>38473</v>
      </c>
      <c r="J53" s="7">
        <v>149</v>
      </c>
      <c r="K53" s="8"/>
      <c r="L53" s="7" t="s">
        <v>414</v>
      </c>
      <c r="M53" s="8"/>
      <c r="N53" s="7" t="s">
        <v>414</v>
      </c>
      <c r="P53" s="7">
        <v>181.5</v>
      </c>
      <c r="Q53" s="8"/>
      <c r="R53" s="7">
        <v>138</v>
      </c>
      <c r="S53" s="8"/>
      <c r="T53">
        <v>148</v>
      </c>
      <c r="V53" s="5"/>
      <c r="Y53" s="8"/>
    </row>
    <row r="54" spans="2:25" x14ac:dyDescent="0.2">
      <c r="B54" s="1">
        <v>38504</v>
      </c>
      <c r="C54" t="s">
        <v>44</v>
      </c>
      <c r="F54" t="s">
        <v>208</v>
      </c>
      <c r="G54" t="s">
        <v>276</v>
      </c>
      <c r="H54" t="s">
        <v>329</v>
      </c>
      <c r="I54" s="6">
        <v>38504</v>
      </c>
      <c r="J54" s="7">
        <v>146</v>
      </c>
      <c r="K54" s="8"/>
      <c r="L54" s="7" t="s">
        <v>414</v>
      </c>
      <c r="M54" s="8"/>
      <c r="N54" s="7" t="s">
        <v>414</v>
      </c>
      <c r="P54" s="7">
        <v>182</v>
      </c>
      <c r="Q54" s="8"/>
      <c r="R54" s="7">
        <v>138</v>
      </c>
      <c r="S54" s="8"/>
      <c r="T54">
        <v>148</v>
      </c>
      <c r="V54" s="5"/>
      <c r="Y54" s="8"/>
    </row>
    <row r="55" spans="2:25" x14ac:dyDescent="0.2">
      <c r="B55" s="1">
        <v>38534</v>
      </c>
      <c r="C55" t="s">
        <v>45</v>
      </c>
      <c r="F55" t="s">
        <v>209</v>
      </c>
      <c r="G55" t="s">
        <v>276</v>
      </c>
      <c r="H55" t="s">
        <v>48</v>
      </c>
      <c r="I55" s="6">
        <v>38534</v>
      </c>
      <c r="J55" s="7">
        <v>141</v>
      </c>
      <c r="K55" s="8"/>
      <c r="L55" s="7" t="s">
        <v>414</v>
      </c>
      <c r="M55" s="8"/>
      <c r="N55" s="7" t="s">
        <v>414</v>
      </c>
      <c r="P55" s="7">
        <v>184</v>
      </c>
      <c r="Q55" s="8"/>
      <c r="R55" s="7">
        <v>138</v>
      </c>
      <c r="S55" s="8"/>
      <c r="T55">
        <v>150</v>
      </c>
      <c r="V55" s="5"/>
      <c r="Y55" s="8"/>
    </row>
    <row r="56" spans="2:25" x14ac:dyDescent="0.2">
      <c r="B56" s="1">
        <v>38565</v>
      </c>
      <c r="C56" t="s">
        <v>46</v>
      </c>
      <c r="F56" t="s">
        <v>183</v>
      </c>
      <c r="G56" t="s">
        <v>276</v>
      </c>
      <c r="H56" t="s">
        <v>48</v>
      </c>
      <c r="I56" s="6">
        <v>38565</v>
      </c>
      <c r="J56" s="7">
        <v>144.5</v>
      </c>
      <c r="K56" s="8"/>
      <c r="L56" s="7" t="s">
        <v>414</v>
      </c>
      <c r="M56" s="8"/>
      <c r="N56" s="7" t="s">
        <v>414</v>
      </c>
      <c r="P56" s="7">
        <v>187</v>
      </c>
      <c r="Q56" s="8"/>
      <c r="R56" s="7">
        <v>138</v>
      </c>
      <c r="S56" s="8"/>
      <c r="T56">
        <v>150</v>
      </c>
      <c r="V56" s="5"/>
      <c r="Y56" s="8"/>
    </row>
    <row r="57" spans="2:25" x14ac:dyDescent="0.2">
      <c r="B57" s="1">
        <v>38596</v>
      </c>
      <c r="C57" t="s">
        <v>47</v>
      </c>
      <c r="F57" t="s">
        <v>183</v>
      </c>
      <c r="G57" t="s">
        <v>276</v>
      </c>
      <c r="H57" t="s">
        <v>48</v>
      </c>
      <c r="I57" s="6">
        <v>38596</v>
      </c>
      <c r="J57" s="7">
        <v>147</v>
      </c>
      <c r="K57" s="8"/>
      <c r="L57" s="7" t="s">
        <v>414</v>
      </c>
      <c r="M57" s="8"/>
      <c r="N57" s="7" t="s">
        <v>414</v>
      </c>
      <c r="P57" s="7">
        <v>187</v>
      </c>
      <c r="Q57" s="8"/>
      <c r="R57" s="7">
        <v>138</v>
      </c>
      <c r="S57" s="8"/>
      <c r="T57">
        <v>150</v>
      </c>
      <c r="V57" s="5"/>
      <c r="Y57" s="8"/>
    </row>
    <row r="58" spans="2:25" x14ac:dyDescent="0.2">
      <c r="B58" s="1">
        <v>38626</v>
      </c>
      <c r="C58" t="s">
        <v>48</v>
      </c>
      <c r="F58" t="s">
        <v>210</v>
      </c>
      <c r="G58" t="s">
        <v>277</v>
      </c>
      <c r="H58" t="s">
        <v>330</v>
      </c>
      <c r="I58" s="6">
        <v>38626</v>
      </c>
      <c r="J58" s="7">
        <v>150</v>
      </c>
      <c r="K58" s="8"/>
      <c r="L58" s="7" t="s">
        <v>414</v>
      </c>
      <c r="M58" s="8"/>
      <c r="N58" s="7" t="s">
        <v>414</v>
      </c>
      <c r="P58" s="7">
        <v>193</v>
      </c>
      <c r="Q58" s="8"/>
      <c r="R58" s="7">
        <v>144</v>
      </c>
      <c r="S58" s="8"/>
      <c r="T58">
        <v>149</v>
      </c>
      <c r="V58" s="5"/>
      <c r="Y58" s="8"/>
    </row>
    <row r="59" spans="2:25" x14ac:dyDescent="0.2">
      <c r="B59" s="1">
        <v>38657</v>
      </c>
      <c r="C59" t="s">
        <v>49</v>
      </c>
      <c r="F59" t="s">
        <v>210</v>
      </c>
      <c r="G59" t="s">
        <v>278</v>
      </c>
      <c r="H59" t="s">
        <v>330</v>
      </c>
      <c r="I59" s="6">
        <v>38657</v>
      </c>
      <c r="J59" s="7">
        <v>152</v>
      </c>
      <c r="K59" s="8"/>
      <c r="L59" s="7" t="s">
        <v>414</v>
      </c>
      <c r="M59" s="8"/>
      <c r="N59" s="7" t="s">
        <v>414</v>
      </c>
      <c r="P59" s="7">
        <v>193</v>
      </c>
      <c r="Q59" s="8"/>
      <c r="R59" s="7">
        <v>143</v>
      </c>
      <c r="S59" s="8"/>
      <c r="T59">
        <v>149</v>
      </c>
      <c r="V59" s="5"/>
      <c r="Y59" s="8"/>
    </row>
    <row r="60" spans="2:25" x14ac:dyDescent="0.2">
      <c r="B60" s="1">
        <v>38687</v>
      </c>
      <c r="C60" t="s">
        <v>50</v>
      </c>
      <c r="F60" t="s">
        <v>210</v>
      </c>
      <c r="G60" t="s">
        <v>278</v>
      </c>
      <c r="H60" t="s">
        <v>330</v>
      </c>
      <c r="I60" s="6">
        <v>38687</v>
      </c>
      <c r="J60" s="7">
        <v>160</v>
      </c>
      <c r="K60" s="8"/>
      <c r="L60" s="7" t="s">
        <v>414</v>
      </c>
      <c r="M60" s="8"/>
      <c r="N60" s="7" t="s">
        <v>414</v>
      </c>
      <c r="P60" s="7">
        <v>193</v>
      </c>
      <c r="Q60" s="8"/>
      <c r="R60" s="7">
        <v>143</v>
      </c>
      <c r="S60" s="8"/>
      <c r="T60">
        <v>149</v>
      </c>
      <c r="V60" s="5"/>
      <c r="Y60" s="8"/>
    </row>
    <row r="61" spans="2:25" x14ac:dyDescent="0.2">
      <c r="B61" s="1">
        <v>38718</v>
      </c>
      <c r="C61" t="s">
        <v>51</v>
      </c>
      <c r="F61" t="s">
        <v>210</v>
      </c>
      <c r="G61" t="s">
        <v>278</v>
      </c>
      <c r="H61" t="s">
        <v>330</v>
      </c>
      <c r="I61" s="6">
        <v>38718</v>
      </c>
      <c r="J61" s="7">
        <v>170.5</v>
      </c>
      <c r="K61" s="8"/>
      <c r="L61" s="7" t="s">
        <v>414</v>
      </c>
      <c r="M61" s="8"/>
      <c r="N61" s="7" t="s">
        <v>414</v>
      </c>
      <c r="P61" s="7">
        <v>193</v>
      </c>
      <c r="Q61" s="8"/>
      <c r="R61" s="7">
        <v>143</v>
      </c>
      <c r="S61" s="8"/>
      <c r="T61">
        <v>149</v>
      </c>
      <c r="V61" s="5"/>
      <c r="Y61" s="8"/>
    </row>
    <row r="62" spans="2:25" x14ac:dyDescent="0.2">
      <c r="B62" s="1">
        <v>38749</v>
      </c>
      <c r="C62" t="s">
        <v>52</v>
      </c>
      <c r="F62" t="s">
        <v>133</v>
      </c>
      <c r="G62" t="s">
        <v>46</v>
      </c>
      <c r="H62" t="s">
        <v>41</v>
      </c>
      <c r="I62" s="6">
        <v>38749</v>
      </c>
      <c r="J62" s="7">
        <v>174.5</v>
      </c>
      <c r="K62" s="8"/>
      <c r="L62" s="7" t="s">
        <v>414</v>
      </c>
      <c r="M62" s="8"/>
      <c r="N62" s="7" t="s">
        <v>414</v>
      </c>
      <c r="P62" s="7">
        <v>197.5</v>
      </c>
      <c r="Q62" s="8"/>
      <c r="R62" s="7">
        <v>144.5</v>
      </c>
      <c r="S62" s="8"/>
      <c r="T62">
        <v>151</v>
      </c>
      <c r="V62" s="5"/>
      <c r="Y62" s="8"/>
    </row>
    <row r="63" spans="2:25" x14ac:dyDescent="0.2">
      <c r="B63" s="1">
        <v>38777</v>
      </c>
      <c r="C63" t="s">
        <v>53</v>
      </c>
      <c r="F63" t="s">
        <v>133</v>
      </c>
      <c r="G63" t="s">
        <v>46</v>
      </c>
      <c r="H63" t="s">
        <v>331</v>
      </c>
      <c r="I63" s="6">
        <v>38777</v>
      </c>
      <c r="J63" s="7">
        <v>171.5</v>
      </c>
      <c r="K63" s="8"/>
      <c r="L63" s="7" t="s">
        <v>414</v>
      </c>
      <c r="M63" s="8"/>
      <c r="N63" s="7" t="s">
        <v>414</v>
      </c>
      <c r="P63" s="7">
        <v>197.5</v>
      </c>
      <c r="Q63" s="8"/>
      <c r="R63" s="7">
        <v>144.5</v>
      </c>
      <c r="S63" s="8"/>
      <c r="T63">
        <v>150</v>
      </c>
      <c r="V63" s="5"/>
      <c r="Y63" s="8"/>
    </row>
    <row r="64" spans="2:25" x14ac:dyDescent="0.2">
      <c r="B64" s="1">
        <v>38808</v>
      </c>
      <c r="C64" t="s">
        <v>54</v>
      </c>
      <c r="F64" t="s">
        <v>211</v>
      </c>
      <c r="G64" t="s">
        <v>46</v>
      </c>
      <c r="H64" t="s">
        <v>331</v>
      </c>
      <c r="I64" s="6">
        <v>38808</v>
      </c>
      <c r="J64" s="7">
        <v>168.5</v>
      </c>
      <c r="K64" s="8"/>
      <c r="L64" s="7" t="s">
        <v>414</v>
      </c>
      <c r="M64" s="8"/>
      <c r="N64" s="7" t="s">
        <v>414</v>
      </c>
      <c r="P64" s="7">
        <v>195</v>
      </c>
      <c r="Q64" s="8"/>
      <c r="R64" s="7">
        <v>144.5</v>
      </c>
      <c r="S64" s="8"/>
      <c r="T64">
        <v>150</v>
      </c>
      <c r="V64" s="5"/>
      <c r="Y64" s="8"/>
    </row>
    <row r="65" spans="2:25" x14ac:dyDescent="0.2">
      <c r="B65" s="1">
        <v>38838</v>
      </c>
      <c r="C65" t="s">
        <v>55</v>
      </c>
      <c r="F65" t="s">
        <v>212</v>
      </c>
      <c r="G65" t="s">
        <v>46</v>
      </c>
      <c r="H65" t="s">
        <v>332</v>
      </c>
      <c r="I65" s="6">
        <v>38838</v>
      </c>
      <c r="J65" s="7">
        <v>167</v>
      </c>
      <c r="K65" s="8"/>
      <c r="L65" s="7" t="s">
        <v>414</v>
      </c>
      <c r="M65" s="8"/>
      <c r="N65" s="7" t="s">
        <v>414</v>
      </c>
      <c r="P65" s="7">
        <v>196</v>
      </c>
      <c r="Q65" s="8"/>
      <c r="R65" s="7">
        <v>144.5</v>
      </c>
      <c r="S65" s="8"/>
      <c r="T65">
        <v>148.5</v>
      </c>
      <c r="V65" s="5"/>
      <c r="Y65" s="8"/>
    </row>
    <row r="66" spans="2:25" x14ac:dyDescent="0.2">
      <c r="B66" s="1">
        <v>38869</v>
      </c>
      <c r="C66" t="s">
        <v>56</v>
      </c>
      <c r="F66" t="s">
        <v>212</v>
      </c>
      <c r="G66" t="s">
        <v>46</v>
      </c>
      <c r="H66" t="s">
        <v>179</v>
      </c>
      <c r="I66" s="6">
        <v>38869</v>
      </c>
      <c r="J66" s="7"/>
      <c r="K66" s="8"/>
      <c r="L66" s="7" t="s">
        <v>414</v>
      </c>
      <c r="M66" s="8"/>
      <c r="N66" s="7" t="s">
        <v>414</v>
      </c>
      <c r="P66" s="7">
        <v>196</v>
      </c>
      <c r="Q66" s="8"/>
      <c r="R66" s="7">
        <v>144.5</v>
      </c>
      <c r="S66" s="8"/>
      <c r="T66">
        <v>148</v>
      </c>
      <c r="V66" s="5"/>
      <c r="Y66" s="8"/>
    </row>
    <row r="67" spans="2:25" x14ac:dyDescent="0.2">
      <c r="B67" s="1">
        <v>38899</v>
      </c>
      <c r="C67" t="s">
        <v>57</v>
      </c>
      <c r="F67" t="s">
        <v>212</v>
      </c>
      <c r="G67" t="s">
        <v>46</v>
      </c>
      <c r="H67" t="s">
        <v>179</v>
      </c>
      <c r="I67" s="6">
        <v>38899</v>
      </c>
      <c r="J67" s="7">
        <v>156</v>
      </c>
      <c r="K67" s="8"/>
      <c r="L67" s="7" t="s">
        <v>414</v>
      </c>
      <c r="M67" s="8"/>
      <c r="N67" s="7" t="s">
        <v>414</v>
      </c>
      <c r="P67" s="7">
        <v>196</v>
      </c>
      <c r="Q67" s="8"/>
      <c r="R67" s="7">
        <v>144.5</v>
      </c>
      <c r="S67" s="8"/>
      <c r="T67">
        <v>148</v>
      </c>
      <c r="V67" s="5"/>
      <c r="Y67" s="8"/>
    </row>
    <row r="68" spans="2:25" x14ac:dyDescent="0.2">
      <c r="B68" s="1">
        <v>38930</v>
      </c>
      <c r="C68" t="s">
        <v>58</v>
      </c>
      <c r="F68" t="s">
        <v>212</v>
      </c>
      <c r="G68" t="s">
        <v>46</v>
      </c>
      <c r="H68" t="s">
        <v>179</v>
      </c>
      <c r="I68" s="6">
        <v>38930</v>
      </c>
      <c r="J68" s="7">
        <v>156.5</v>
      </c>
      <c r="K68" s="8"/>
      <c r="L68" s="7" t="s">
        <v>414</v>
      </c>
      <c r="M68" s="8"/>
      <c r="N68" s="7" t="s">
        <v>414</v>
      </c>
      <c r="P68" s="7">
        <v>196</v>
      </c>
      <c r="Q68" s="8"/>
      <c r="R68" s="7">
        <v>144.5</v>
      </c>
      <c r="S68" s="8"/>
      <c r="T68">
        <v>148</v>
      </c>
      <c r="V68" s="5"/>
      <c r="Y68" s="8"/>
    </row>
    <row r="69" spans="2:25" x14ac:dyDescent="0.2">
      <c r="B69" s="1">
        <v>38961</v>
      </c>
      <c r="C69" t="s">
        <v>58</v>
      </c>
      <c r="F69" t="s">
        <v>212</v>
      </c>
      <c r="G69" t="s">
        <v>46</v>
      </c>
      <c r="H69" t="s">
        <v>179</v>
      </c>
      <c r="I69" s="6">
        <v>38961</v>
      </c>
      <c r="J69" s="7">
        <v>156.5</v>
      </c>
      <c r="K69" s="8"/>
      <c r="L69" s="7" t="s">
        <v>414</v>
      </c>
      <c r="M69" s="8"/>
      <c r="N69" s="7" t="s">
        <v>414</v>
      </c>
      <c r="P69" s="7">
        <v>196</v>
      </c>
      <c r="Q69" s="8"/>
      <c r="R69" s="7">
        <v>144.5</v>
      </c>
      <c r="S69" s="8"/>
      <c r="T69">
        <v>148</v>
      </c>
      <c r="V69" s="5"/>
      <c r="Y69" s="8"/>
    </row>
    <row r="70" spans="2:25" x14ac:dyDescent="0.2">
      <c r="B70" s="1">
        <v>38991</v>
      </c>
      <c r="C70" t="s">
        <v>57</v>
      </c>
      <c r="F70" t="s">
        <v>212</v>
      </c>
      <c r="G70" t="s">
        <v>46</v>
      </c>
      <c r="H70" t="s">
        <v>179</v>
      </c>
      <c r="I70" s="6">
        <v>38991</v>
      </c>
      <c r="J70" s="7">
        <v>156</v>
      </c>
      <c r="K70" s="8"/>
      <c r="L70" s="7" t="s">
        <v>414</v>
      </c>
      <c r="M70" s="8"/>
      <c r="N70" s="7" t="s">
        <v>414</v>
      </c>
      <c r="P70" s="7">
        <v>196</v>
      </c>
      <c r="Q70" s="8"/>
      <c r="R70" s="7">
        <v>144.5</v>
      </c>
      <c r="S70" s="8"/>
      <c r="T70">
        <v>148</v>
      </c>
      <c r="V70" s="5"/>
      <c r="Y70" s="8"/>
    </row>
    <row r="71" spans="2:25" x14ac:dyDescent="0.2">
      <c r="B71" s="1">
        <v>39022</v>
      </c>
      <c r="C71" t="s">
        <v>57</v>
      </c>
      <c r="F71" t="s">
        <v>212</v>
      </c>
      <c r="G71" t="s">
        <v>46</v>
      </c>
      <c r="H71" t="s">
        <v>179</v>
      </c>
      <c r="I71" s="6">
        <v>39022</v>
      </c>
      <c r="J71" s="7">
        <v>156</v>
      </c>
      <c r="K71" s="8"/>
      <c r="L71" s="7" t="s">
        <v>414</v>
      </c>
      <c r="M71" s="8"/>
      <c r="N71" s="7" t="s">
        <v>414</v>
      </c>
      <c r="P71" s="7">
        <v>196</v>
      </c>
      <c r="Q71" s="8"/>
      <c r="R71" s="7">
        <v>144.5</v>
      </c>
      <c r="S71" s="8"/>
      <c r="T71">
        <v>148</v>
      </c>
      <c r="V71" s="5"/>
      <c r="Y71" s="8"/>
    </row>
    <row r="72" spans="2:25" x14ac:dyDescent="0.2">
      <c r="B72" s="1">
        <v>39052</v>
      </c>
      <c r="C72" t="s">
        <v>59</v>
      </c>
      <c r="F72" t="s">
        <v>212</v>
      </c>
      <c r="G72" t="s">
        <v>46</v>
      </c>
      <c r="H72" t="s">
        <v>179</v>
      </c>
      <c r="I72" s="6">
        <v>39052</v>
      </c>
      <c r="J72" s="7">
        <v>156.5</v>
      </c>
      <c r="K72" s="8"/>
      <c r="L72" s="7" t="s">
        <v>414</v>
      </c>
      <c r="M72" s="8"/>
      <c r="N72" s="7" t="s">
        <v>414</v>
      </c>
      <c r="P72" s="7">
        <v>196</v>
      </c>
      <c r="Q72" s="8"/>
      <c r="R72" s="7">
        <v>144.5</v>
      </c>
      <c r="S72" s="8"/>
      <c r="T72">
        <v>148</v>
      </c>
      <c r="V72" s="5"/>
      <c r="Y72" s="8"/>
    </row>
    <row r="73" spans="2:25" x14ac:dyDescent="0.2">
      <c r="B73" s="1">
        <v>39083</v>
      </c>
      <c r="C73" t="s">
        <v>59</v>
      </c>
      <c r="F73" t="s">
        <v>212</v>
      </c>
      <c r="G73" t="s">
        <v>46</v>
      </c>
      <c r="H73" t="s">
        <v>179</v>
      </c>
      <c r="I73" s="6">
        <v>39083</v>
      </c>
      <c r="J73" s="7">
        <v>156.5</v>
      </c>
      <c r="K73" s="8"/>
      <c r="L73" s="7" t="s">
        <v>414</v>
      </c>
      <c r="M73" s="8"/>
      <c r="N73" s="7" t="s">
        <v>414</v>
      </c>
      <c r="P73" s="7">
        <v>196</v>
      </c>
      <c r="Q73" s="8"/>
      <c r="R73" s="7">
        <v>144.5</v>
      </c>
      <c r="S73" s="8"/>
      <c r="T73">
        <v>148</v>
      </c>
      <c r="V73" s="5"/>
      <c r="Y73" s="8"/>
    </row>
    <row r="74" spans="2:25" x14ac:dyDescent="0.2">
      <c r="B74" s="1">
        <v>39114</v>
      </c>
      <c r="C74" t="s">
        <v>59</v>
      </c>
      <c r="F74" t="s">
        <v>212</v>
      </c>
      <c r="G74" t="s">
        <v>46</v>
      </c>
      <c r="H74" t="s">
        <v>179</v>
      </c>
      <c r="I74" s="6">
        <v>39114</v>
      </c>
      <c r="J74" s="7">
        <v>156.5</v>
      </c>
      <c r="K74" s="8"/>
      <c r="L74" s="7" t="s">
        <v>414</v>
      </c>
      <c r="M74" s="8"/>
      <c r="N74" s="7" t="s">
        <v>414</v>
      </c>
      <c r="P74" s="7">
        <v>196</v>
      </c>
      <c r="Q74" s="8"/>
      <c r="R74" s="7">
        <v>144.5</v>
      </c>
      <c r="S74" s="8"/>
      <c r="T74">
        <v>148</v>
      </c>
      <c r="V74" s="5"/>
      <c r="Y74" s="8"/>
    </row>
    <row r="75" spans="2:25" x14ac:dyDescent="0.2">
      <c r="B75" s="1">
        <v>39142</v>
      </c>
      <c r="C75" t="s">
        <v>60</v>
      </c>
      <c r="F75" t="s">
        <v>213</v>
      </c>
      <c r="G75" t="s">
        <v>279</v>
      </c>
      <c r="H75" t="s">
        <v>333</v>
      </c>
      <c r="I75" s="6">
        <v>39142</v>
      </c>
      <c r="J75" s="7">
        <v>154</v>
      </c>
      <c r="K75" s="8"/>
      <c r="L75" s="7" t="s">
        <v>414</v>
      </c>
      <c r="M75" s="8"/>
      <c r="N75" s="7" t="s">
        <v>414</v>
      </c>
      <c r="P75" s="7">
        <v>221</v>
      </c>
      <c r="Q75" s="8"/>
      <c r="R75" s="7">
        <v>145</v>
      </c>
      <c r="S75" s="8"/>
      <c r="T75">
        <v>162</v>
      </c>
      <c r="V75" s="5"/>
      <c r="Y75" s="8"/>
    </row>
    <row r="76" spans="2:25" x14ac:dyDescent="0.2">
      <c r="B76" s="1">
        <v>39173</v>
      </c>
      <c r="C76" t="s">
        <v>61</v>
      </c>
      <c r="F76" t="s">
        <v>214</v>
      </c>
      <c r="G76" t="s">
        <v>279</v>
      </c>
      <c r="H76" t="s">
        <v>334</v>
      </c>
      <c r="I76" s="6">
        <v>39173</v>
      </c>
      <c r="J76" s="7">
        <v>157.5</v>
      </c>
      <c r="K76" s="8"/>
      <c r="L76" s="7" t="s">
        <v>414</v>
      </c>
      <c r="M76" s="8"/>
      <c r="N76" s="7" t="s">
        <v>414</v>
      </c>
      <c r="P76" s="7">
        <v>292.5</v>
      </c>
      <c r="Q76" s="8"/>
      <c r="R76" s="7">
        <v>145</v>
      </c>
      <c r="S76" s="8"/>
      <c r="T76">
        <v>185</v>
      </c>
      <c r="V76" s="5"/>
      <c r="Y76" s="8"/>
    </row>
    <row r="77" spans="2:25" x14ac:dyDescent="0.2">
      <c r="B77" s="1">
        <v>39203</v>
      </c>
      <c r="C77" t="s">
        <v>62</v>
      </c>
      <c r="F77" t="s">
        <v>215</v>
      </c>
      <c r="G77" t="s">
        <v>178</v>
      </c>
      <c r="H77" t="s">
        <v>335</v>
      </c>
      <c r="I77" s="6">
        <v>39203</v>
      </c>
      <c r="J77" s="7">
        <v>158.5</v>
      </c>
      <c r="K77" s="8"/>
      <c r="L77" s="7" t="s">
        <v>414</v>
      </c>
      <c r="M77" s="8"/>
      <c r="N77" s="7" t="s">
        <v>414</v>
      </c>
      <c r="P77" s="7">
        <v>296.5</v>
      </c>
      <c r="Q77" s="8"/>
      <c r="R77" s="7">
        <v>153</v>
      </c>
      <c r="S77" s="8"/>
      <c r="T77">
        <v>200</v>
      </c>
      <c r="V77" s="5"/>
      <c r="Y77" s="8"/>
    </row>
    <row r="78" spans="2:25" x14ac:dyDescent="0.2">
      <c r="B78" s="1">
        <v>39234</v>
      </c>
      <c r="C78" t="s">
        <v>63</v>
      </c>
      <c r="F78" t="s">
        <v>216</v>
      </c>
      <c r="G78" t="s">
        <v>280</v>
      </c>
      <c r="H78" t="s">
        <v>336</v>
      </c>
      <c r="I78" s="6">
        <v>39234</v>
      </c>
      <c r="J78" s="7">
        <v>151.5</v>
      </c>
      <c r="K78" s="8"/>
      <c r="L78" s="7" t="s">
        <v>414</v>
      </c>
      <c r="M78" s="8"/>
      <c r="N78" s="7" t="s">
        <v>414</v>
      </c>
      <c r="P78" s="7">
        <v>296</v>
      </c>
      <c r="Q78" s="8"/>
      <c r="R78" s="7">
        <v>157</v>
      </c>
      <c r="S78" s="8"/>
      <c r="T78">
        <v>230</v>
      </c>
      <c r="V78" s="5"/>
      <c r="Y78" s="8"/>
    </row>
    <row r="79" spans="2:25" x14ac:dyDescent="0.2">
      <c r="B79" s="1">
        <v>39264</v>
      </c>
      <c r="C79" t="s">
        <v>64</v>
      </c>
      <c r="F79" t="s">
        <v>216</v>
      </c>
      <c r="G79" t="s">
        <v>61</v>
      </c>
      <c r="H79" t="s">
        <v>337</v>
      </c>
      <c r="I79" s="6">
        <v>39264</v>
      </c>
      <c r="J79" s="7">
        <v>155</v>
      </c>
      <c r="K79" s="8"/>
      <c r="L79" s="7" t="s">
        <v>414</v>
      </c>
      <c r="M79" s="8"/>
      <c r="N79" s="7" t="s">
        <v>414</v>
      </c>
      <c r="P79" s="7">
        <v>296</v>
      </c>
      <c r="Q79" s="8"/>
      <c r="R79" s="7">
        <v>157.5</v>
      </c>
      <c r="S79" s="8"/>
      <c r="T79">
        <v>247.5</v>
      </c>
      <c r="V79" s="5"/>
      <c r="Y79" s="8"/>
    </row>
    <row r="80" spans="2:25" x14ac:dyDescent="0.2">
      <c r="B80" s="1">
        <v>39295</v>
      </c>
      <c r="C80" t="s">
        <v>50</v>
      </c>
      <c r="F80" t="s">
        <v>110</v>
      </c>
      <c r="G80" t="s">
        <v>61</v>
      </c>
      <c r="H80" t="s">
        <v>338</v>
      </c>
      <c r="I80" s="6">
        <v>39295</v>
      </c>
      <c r="J80" s="7">
        <v>160</v>
      </c>
      <c r="K80" s="8"/>
      <c r="L80" s="7" t="s">
        <v>414</v>
      </c>
      <c r="M80" s="8"/>
      <c r="N80" s="7" t="s">
        <v>414</v>
      </c>
      <c r="P80" s="7">
        <v>298.5</v>
      </c>
      <c r="Q80" s="8"/>
      <c r="R80" s="7">
        <v>157.5</v>
      </c>
      <c r="S80" s="8"/>
      <c r="T80">
        <v>250</v>
      </c>
      <c r="V80" s="5"/>
      <c r="Y80" s="8"/>
    </row>
    <row r="81" spans="2:25" x14ac:dyDescent="0.2">
      <c r="B81" s="1">
        <v>39326</v>
      </c>
      <c r="C81" t="s">
        <v>65</v>
      </c>
      <c r="F81" t="s">
        <v>110</v>
      </c>
      <c r="G81" t="s">
        <v>61</v>
      </c>
      <c r="H81" t="s">
        <v>196</v>
      </c>
      <c r="I81" s="6">
        <v>39326</v>
      </c>
      <c r="J81" s="7">
        <v>161</v>
      </c>
      <c r="K81" s="8"/>
      <c r="L81" s="7" t="s">
        <v>414</v>
      </c>
      <c r="M81" s="8"/>
      <c r="N81" s="7" t="s">
        <v>414</v>
      </c>
      <c r="P81" s="7">
        <v>298.5</v>
      </c>
      <c r="Q81" s="8"/>
      <c r="R81" s="7">
        <v>157.5</v>
      </c>
      <c r="S81" s="8"/>
      <c r="T81">
        <v>254</v>
      </c>
      <c r="V81" s="5"/>
      <c r="Y81" s="8"/>
    </row>
    <row r="82" spans="2:25" x14ac:dyDescent="0.2">
      <c r="B82" s="1">
        <v>39356</v>
      </c>
      <c r="C82" t="s">
        <v>66</v>
      </c>
      <c r="F82" t="s">
        <v>217</v>
      </c>
      <c r="G82" t="s">
        <v>281</v>
      </c>
      <c r="H82" t="s">
        <v>339</v>
      </c>
      <c r="I82" s="6">
        <v>39356</v>
      </c>
      <c r="J82" s="7">
        <v>166</v>
      </c>
      <c r="K82" s="8"/>
      <c r="L82" s="7" t="s">
        <v>414</v>
      </c>
      <c r="M82" s="8"/>
      <c r="N82" s="7" t="s">
        <v>414</v>
      </c>
      <c r="P82" s="7">
        <v>300</v>
      </c>
      <c r="Q82" s="8"/>
      <c r="R82" s="7">
        <v>175</v>
      </c>
      <c r="S82" s="8"/>
      <c r="T82">
        <v>258</v>
      </c>
      <c r="V82" s="5"/>
      <c r="Y82" s="8"/>
    </row>
    <row r="83" spans="2:25" x14ac:dyDescent="0.2">
      <c r="B83" s="1">
        <v>39387</v>
      </c>
      <c r="C83" t="s">
        <v>67</v>
      </c>
      <c r="F83" t="s">
        <v>190</v>
      </c>
      <c r="G83" t="s">
        <v>282</v>
      </c>
      <c r="H83" t="s">
        <v>340</v>
      </c>
      <c r="I83" s="6">
        <v>39387</v>
      </c>
      <c r="J83" s="7">
        <v>180</v>
      </c>
      <c r="K83" s="8"/>
      <c r="L83" s="7" t="s">
        <v>414</v>
      </c>
      <c r="M83" s="8"/>
      <c r="N83" s="7" t="s">
        <v>414</v>
      </c>
      <c r="P83" s="7">
        <v>302.5</v>
      </c>
      <c r="Q83" s="8"/>
      <c r="R83" s="7">
        <v>182.5</v>
      </c>
      <c r="S83" s="8"/>
      <c r="T83">
        <v>260</v>
      </c>
      <c r="V83" s="5"/>
      <c r="Y83" s="8"/>
    </row>
    <row r="84" spans="2:25" x14ac:dyDescent="0.2">
      <c r="B84" s="1">
        <v>39417</v>
      </c>
      <c r="C84" t="s">
        <v>68</v>
      </c>
      <c r="F84" t="s">
        <v>218</v>
      </c>
      <c r="G84" t="s">
        <v>283</v>
      </c>
      <c r="H84" t="s">
        <v>310</v>
      </c>
      <c r="I84" s="6">
        <v>39417</v>
      </c>
      <c r="J84" s="7">
        <v>255</v>
      </c>
      <c r="K84" s="8"/>
      <c r="L84" s="7" t="s">
        <v>414</v>
      </c>
      <c r="M84" s="8"/>
      <c r="N84" s="7" t="s">
        <v>414</v>
      </c>
      <c r="P84" s="7">
        <v>342.5</v>
      </c>
      <c r="Q84" s="8"/>
      <c r="R84" s="7">
        <v>242.5</v>
      </c>
      <c r="S84" s="8"/>
      <c r="T84">
        <v>268</v>
      </c>
      <c r="V84" s="5"/>
      <c r="Y84" s="8"/>
    </row>
    <row r="85" spans="2:25" x14ac:dyDescent="0.2">
      <c r="B85" s="1">
        <v>39448</v>
      </c>
      <c r="C85" t="s">
        <v>69</v>
      </c>
      <c r="F85" t="s">
        <v>219</v>
      </c>
      <c r="G85" t="s">
        <v>284</v>
      </c>
      <c r="H85" t="s">
        <v>341</v>
      </c>
      <c r="I85" s="6">
        <v>39448</v>
      </c>
      <c r="J85" s="7">
        <v>262.5</v>
      </c>
      <c r="K85" s="8"/>
      <c r="L85" s="7" t="s">
        <v>414</v>
      </c>
      <c r="M85" s="8"/>
      <c r="N85" s="7" t="s">
        <v>414</v>
      </c>
      <c r="P85" s="7">
        <v>497</v>
      </c>
      <c r="Q85" s="8"/>
      <c r="R85" s="7">
        <v>309</v>
      </c>
      <c r="S85" s="8"/>
      <c r="T85">
        <v>403</v>
      </c>
      <c r="V85" s="5"/>
      <c r="Y85" s="8"/>
    </row>
    <row r="86" spans="2:25" x14ac:dyDescent="0.2">
      <c r="B86" s="1">
        <v>39479</v>
      </c>
      <c r="C86" t="s">
        <v>70</v>
      </c>
      <c r="F86" t="s">
        <v>220</v>
      </c>
      <c r="G86" t="s">
        <v>285</v>
      </c>
      <c r="H86" t="s">
        <v>342</v>
      </c>
      <c r="I86" s="6">
        <v>39479</v>
      </c>
      <c r="J86" s="7">
        <v>285</v>
      </c>
      <c r="K86" s="8"/>
      <c r="L86" s="7" t="s">
        <v>414</v>
      </c>
      <c r="M86" s="8"/>
      <c r="N86" s="7" t="s">
        <v>414</v>
      </c>
      <c r="P86" s="7">
        <v>498</v>
      </c>
      <c r="Q86" s="8"/>
      <c r="R86" s="7">
        <v>307.5</v>
      </c>
      <c r="S86" s="8"/>
      <c r="T86">
        <v>413</v>
      </c>
      <c r="V86" s="5"/>
      <c r="Y86" s="8"/>
    </row>
    <row r="87" spans="2:25" x14ac:dyDescent="0.2">
      <c r="B87" s="1">
        <v>39508</v>
      </c>
      <c r="C87" t="s">
        <v>71</v>
      </c>
      <c r="F87" t="s">
        <v>221</v>
      </c>
      <c r="G87" t="s">
        <v>286</v>
      </c>
      <c r="H87" t="s">
        <v>343</v>
      </c>
      <c r="I87" s="6">
        <v>39508</v>
      </c>
      <c r="J87" s="7">
        <v>287</v>
      </c>
      <c r="K87" s="8"/>
      <c r="L87" s="7" t="s">
        <v>414</v>
      </c>
      <c r="M87" s="8"/>
      <c r="N87" s="7" t="s">
        <v>414</v>
      </c>
      <c r="P87" s="7">
        <v>528</v>
      </c>
      <c r="Q87" s="8"/>
      <c r="R87" s="7">
        <v>340</v>
      </c>
      <c r="S87" s="8"/>
      <c r="T87">
        <v>465</v>
      </c>
      <c r="V87" s="5"/>
      <c r="Y87" s="8"/>
    </row>
    <row r="88" spans="2:25" x14ac:dyDescent="0.2">
      <c r="B88" s="1">
        <v>39539</v>
      </c>
      <c r="C88" t="s">
        <v>72</v>
      </c>
      <c r="F88" t="s">
        <v>222</v>
      </c>
      <c r="G88" t="s">
        <v>287</v>
      </c>
      <c r="H88" t="s">
        <v>344</v>
      </c>
      <c r="I88" s="6">
        <v>39539</v>
      </c>
      <c r="J88" s="7">
        <v>293.5</v>
      </c>
      <c r="K88" s="8"/>
      <c r="L88" s="7" t="s">
        <v>414</v>
      </c>
      <c r="M88" s="8"/>
      <c r="N88" s="7" t="s">
        <v>414</v>
      </c>
      <c r="P88" s="7">
        <v>576</v>
      </c>
      <c r="Q88" s="8"/>
      <c r="R88" s="7">
        <v>352.5</v>
      </c>
      <c r="S88" s="8"/>
      <c r="T88">
        <v>515</v>
      </c>
      <c r="V88" s="5"/>
      <c r="Y88" s="8"/>
    </row>
    <row r="89" spans="2:25" x14ac:dyDescent="0.2">
      <c r="B89" s="1">
        <v>39569</v>
      </c>
      <c r="C89" t="s">
        <v>73</v>
      </c>
      <c r="F89" t="s">
        <v>223</v>
      </c>
      <c r="G89" t="s">
        <v>288</v>
      </c>
      <c r="H89" t="s">
        <v>345</v>
      </c>
      <c r="I89" s="6">
        <v>39569</v>
      </c>
      <c r="J89" s="7">
        <v>331.5</v>
      </c>
      <c r="K89" s="8"/>
      <c r="L89" s="7" t="s">
        <v>414</v>
      </c>
      <c r="M89" s="8"/>
      <c r="N89" s="7" t="s">
        <v>414</v>
      </c>
      <c r="P89" s="7">
        <v>737.5</v>
      </c>
      <c r="Q89" s="8"/>
      <c r="R89" s="7">
        <v>392.5</v>
      </c>
      <c r="S89" s="8"/>
      <c r="T89">
        <v>630</v>
      </c>
      <c r="V89" s="5"/>
      <c r="Y89" s="8"/>
    </row>
    <row r="90" spans="2:25" x14ac:dyDescent="0.2">
      <c r="B90" s="1">
        <v>39600</v>
      </c>
      <c r="C90" t="s">
        <v>74</v>
      </c>
      <c r="F90" t="s">
        <v>224</v>
      </c>
      <c r="G90" t="s">
        <v>289</v>
      </c>
      <c r="H90" t="s">
        <v>346</v>
      </c>
      <c r="I90" s="6">
        <v>39600</v>
      </c>
      <c r="J90" s="7">
        <v>337.5</v>
      </c>
      <c r="K90" s="8"/>
      <c r="L90" s="7" t="s">
        <v>414</v>
      </c>
      <c r="M90" s="8"/>
      <c r="N90" s="7" t="s">
        <v>414</v>
      </c>
      <c r="P90" s="7">
        <v>767.5</v>
      </c>
      <c r="Q90" s="8"/>
      <c r="R90" s="7">
        <v>542.5</v>
      </c>
      <c r="S90" s="8"/>
      <c r="T90">
        <v>650</v>
      </c>
      <c r="V90" s="5"/>
      <c r="Y90" s="8"/>
    </row>
    <row r="91" spans="2:25" x14ac:dyDescent="0.2">
      <c r="B91" s="1">
        <v>39630</v>
      </c>
      <c r="C91" t="s">
        <v>75</v>
      </c>
      <c r="F91">
        <v>782.5</v>
      </c>
      <c r="G91">
        <v>562.5</v>
      </c>
      <c r="H91">
        <v>680</v>
      </c>
      <c r="I91" s="6">
        <v>39630</v>
      </c>
      <c r="J91" s="7">
        <v>361</v>
      </c>
      <c r="K91" s="8"/>
      <c r="L91" s="7" t="s">
        <v>414</v>
      </c>
      <c r="M91" s="8"/>
      <c r="N91" s="7" t="s">
        <v>414</v>
      </c>
      <c r="P91" s="7">
        <v>392.25</v>
      </c>
      <c r="Q91" s="8"/>
      <c r="R91" s="7">
        <v>282.25</v>
      </c>
      <c r="S91" s="8"/>
      <c r="T91">
        <v>680</v>
      </c>
      <c r="V91" s="5"/>
      <c r="Y91" s="8"/>
    </row>
    <row r="92" spans="2:25" x14ac:dyDescent="0.2">
      <c r="B92" s="1">
        <v>39661</v>
      </c>
      <c r="C92" t="s">
        <v>76</v>
      </c>
      <c r="F92" t="s">
        <v>225</v>
      </c>
      <c r="G92" t="s">
        <v>290</v>
      </c>
      <c r="H92" t="s">
        <v>347</v>
      </c>
      <c r="I92" s="6">
        <v>39661</v>
      </c>
      <c r="J92" s="7">
        <v>371</v>
      </c>
      <c r="K92" s="8"/>
      <c r="L92" s="7" t="s">
        <v>414</v>
      </c>
      <c r="M92" s="8"/>
      <c r="N92" s="7" t="s">
        <v>414</v>
      </c>
      <c r="P92" s="7">
        <v>782.5</v>
      </c>
      <c r="Q92" s="8"/>
      <c r="R92" s="7">
        <v>592.5</v>
      </c>
      <c r="S92" s="8"/>
      <c r="T92">
        <v>685</v>
      </c>
      <c r="V92" s="5"/>
      <c r="Y92" s="8"/>
    </row>
    <row r="93" spans="2:25" x14ac:dyDescent="0.2">
      <c r="B93" s="1">
        <v>39692</v>
      </c>
      <c r="C93" t="s">
        <v>77</v>
      </c>
      <c r="F93" t="s">
        <v>226</v>
      </c>
      <c r="G93" t="s">
        <v>291</v>
      </c>
      <c r="H93" t="s">
        <v>348</v>
      </c>
      <c r="I93" s="6">
        <v>39692</v>
      </c>
      <c r="J93" s="7">
        <v>376</v>
      </c>
      <c r="K93" s="8"/>
      <c r="L93" s="7" t="s">
        <v>414</v>
      </c>
      <c r="M93" s="8"/>
      <c r="N93" s="7" t="s">
        <v>414</v>
      </c>
      <c r="P93" s="7">
        <v>780</v>
      </c>
      <c r="Q93" s="8"/>
      <c r="R93" s="7">
        <v>580</v>
      </c>
      <c r="S93" s="8"/>
      <c r="T93">
        <v>682.5</v>
      </c>
      <c r="V93" s="5"/>
      <c r="Y93" s="8"/>
    </row>
    <row r="94" spans="2:25" x14ac:dyDescent="0.2">
      <c r="B94" s="1">
        <v>39722</v>
      </c>
      <c r="C94" t="s">
        <v>77</v>
      </c>
      <c r="F94" t="s">
        <v>226</v>
      </c>
      <c r="G94" t="s">
        <v>291</v>
      </c>
      <c r="H94" t="s">
        <v>348</v>
      </c>
      <c r="I94" s="6">
        <v>39722</v>
      </c>
      <c r="J94" s="7">
        <v>376</v>
      </c>
      <c r="K94" s="8"/>
      <c r="L94" s="7" t="s">
        <v>414</v>
      </c>
      <c r="M94" s="8"/>
      <c r="N94" s="7" t="s">
        <v>414</v>
      </c>
      <c r="P94" s="7">
        <v>780</v>
      </c>
      <c r="Q94" s="8"/>
      <c r="R94" s="7">
        <v>580</v>
      </c>
      <c r="S94" s="8"/>
      <c r="T94">
        <v>682.5</v>
      </c>
      <c r="V94" s="5"/>
      <c r="Y94" s="8"/>
    </row>
    <row r="95" spans="2:25" x14ac:dyDescent="0.2">
      <c r="B95" s="1">
        <v>39753</v>
      </c>
      <c r="C95" t="s">
        <v>78</v>
      </c>
      <c r="F95" t="s">
        <v>227</v>
      </c>
      <c r="G95" t="s">
        <v>291</v>
      </c>
      <c r="H95" t="s">
        <v>349</v>
      </c>
      <c r="I95" s="6">
        <v>39753</v>
      </c>
      <c r="J95" s="7">
        <v>381</v>
      </c>
      <c r="K95" s="8"/>
      <c r="L95" s="7" t="s">
        <v>414</v>
      </c>
      <c r="M95" s="8"/>
      <c r="N95" s="7" t="s">
        <v>414</v>
      </c>
      <c r="P95" s="7">
        <v>735</v>
      </c>
      <c r="Q95" s="8"/>
      <c r="R95" s="7">
        <v>580</v>
      </c>
      <c r="S95" s="8"/>
      <c r="T95">
        <v>645</v>
      </c>
      <c r="V95" s="5"/>
      <c r="Y95" s="8"/>
    </row>
    <row r="96" spans="2:25" x14ac:dyDescent="0.2">
      <c r="B96" s="1">
        <v>39783</v>
      </c>
      <c r="C96" t="s">
        <v>78</v>
      </c>
      <c r="F96">
        <v>655</v>
      </c>
      <c r="G96">
        <v>570</v>
      </c>
      <c r="H96">
        <v>585</v>
      </c>
      <c r="I96" s="6">
        <v>39783</v>
      </c>
      <c r="J96" s="7">
        <v>381</v>
      </c>
      <c r="K96" s="8"/>
      <c r="L96" s="7" t="s">
        <v>414</v>
      </c>
      <c r="M96" s="8"/>
      <c r="N96" s="7" t="s">
        <v>414</v>
      </c>
      <c r="P96" s="7">
        <v>655</v>
      </c>
      <c r="Q96" s="8"/>
      <c r="R96" s="7">
        <v>570</v>
      </c>
      <c r="S96" s="8"/>
      <c r="T96">
        <v>585</v>
      </c>
      <c r="V96" s="5"/>
      <c r="Y96" s="8"/>
    </row>
    <row r="97" spans="2:25" x14ac:dyDescent="0.2">
      <c r="B97" s="1">
        <v>39814</v>
      </c>
      <c r="C97" t="s">
        <v>78</v>
      </c>
      <c r="F97">
        <v>655</v>
      </c>
      <c r="G97">
        <v>579</v>
      </c>
      <c r="H97">
        <v>625</v>
      </c>
      <c r="I97" s="6">
        <v>39814</v>
      </c>
      <c r="J97" s="7">
        <v>381</v>
      </c>
      <c r="K97" s="8"/>
      <c r="L97" s="7" t="s">
        <v>414</v>
      </c>
      <c r="M97" s="8"/>
      <c r="N97" s="7" t="s">
        <v>414</v>
      </c>
      <c r="P97" s="7">
        <v>655</v>
      </c>
      <c r="Q97" s="8"/>
      <c r="R97" s="7">
        <v>579</v>
      </c>
      <c r="S97" s="8"/>
      <c r="T97">
        <v>625</v>
      </c>
      <c r="V97" s="5"/>
      <c r="Y97" s="8"/>
    </row>
    <row r="98" spans="2:25" x14ac:dyDescent="0.2">
      <c r="B98" s="1">
        <v>39845</v>
      </c>
      <c r="C98" t="s">
        <v>79</v>
      </c>
      <c r="F98" t="s">
        <v>228</v>
      </c>
      <c r="G98" t="s">
        <v>292</v>
      </c>
      <c r="H98" t="s">
        <v>350</v>
      </c>
      <c r="I98" s="6">
        <v>39845</v>
      </c>
      <c r="J98" s="7">
        <v>321.5</v>
      </c>
      <c r="K98" s="8"/>
      <c r="L98" s="7" t="s">
        <v>414</v>
      </c>
      <c r="M98" s="8"/>
      <c r="N98" s="7" t="s">
        <v>414</v>
      </c>
      <c r="P98" s="7">
        <v>455</v>
      </c>
      <c r="Q98" s="8"/>
      <c r="R98" s="7">
        <v>555</v>
      </c>
      <c r="S98" s="8"/>
      <c r="T98">
        <v>615</v>
      </c>
      <c r="V98" s="5"/>
      <c r="Y98" s="8"/>
    </row>
    <row r="99" spans="2:25" x14ac:dyDescent="0.2">
      <c r="B99" s="1">
        <v>39873</v>
      </c>
      <c r="C99" t="s">
        <v>80</v>
      </c>
      <c r="F99">
        <v>435</v>
      </c>
      <c r="G99">
        <v>550</v>
      </c>
      <c r="H99">
        <v>540</v>
      </c>
      <c r="I99" s="6">
        <v>39873</v>
      </c>
      <c r="J99" s="7">
        <v>263.5</v>
      </c>
      <c r="K99" s="8"/>
      <c r="L99" s="7" t="s">
        <v>414</v>
      </c>
      <c r="M99" s="8"/>
      <c r="N99" s="7" t="s">
        <v>414</v>
      </c>
      <c r="P99" s="7">
        <v>435</v>
      </c>
      <c r="Q99" s="8"/>
      <c r="R99" s="7">
        <v>550</v>
      </c>
      <c r="S99" s="8"/>
      <c r="T99">
        <v>540</v>
      </c>
      <c r="V99" s="5"/>
      <c r="Y99" s="8"/>
    </row>
    <row r="100" spans="2:25" x14ac:dyDescent="0.2">
      <c r="B100" s="1">
        <v>39904</v>
      </c>
      <c r="C100" t="s">
        <v>80</v>
      </c>
      <c r="F100" t="s">
        <v>229</v>
      </c>
      <c r="G100" t="s">
        <v>293</v>
      </c>
      <c r="H100" t="s">
        <v>351</v>
      </c>
      <c r="I100" s="6">
        <v>39904</v>
      </c>
      <c r="J100" s="7">
        <v>263.5</v>
      </c>
      <c r="K100" s="8"/>
      <c r="L100" s="7" t="s">
        <v>414</v>
      </c>
      <c r="M100" s="8"/>
      <c r="N100" s="7" t="s">
        <v>414</v>
      </c>
      <c r="P100" s="7">
        <v>367.5</v>
      </c>
      <c r="Q100" s="8"/>
      <c r="R100" s="7">
        <v>545</v>
      </c>
      <c r="S100" s="8"/>
      <c r="T100">
        <v>477.5</v>
      </c>
      <c r="V100" s="5"/>
      <c r="Y100" s="8"/>
    </row>
    <row r="101" spans="2:25" x14ac:dyDescent="0.2">
      <c r="B101" s="1">
        <v>39934</v>
      </c>
      <c r="C101" t="s">
        <v>81</v>
      </c>
      <c r="F101" t="s">
        <v>230</v>
      </c>
      <c r="G101" t="s">
        <v>294</v>
      </c>
      <c r="H101" t="s">
        <v>111</v>
      </c>
      <c r="I101" s="6">
        <v>39934</v>
      </c>
      <c r="J101" s="7">
        <v>225</v>
      </c>
      <c r="K101" s="8"/>
      <c r="L101" s="7" t="s">
        <v>414</v>
      </c>
      <c r="M101" s="8"/>
      <c r="N101" s="7" t="s">
        <v>414</v>
      </c>
      <c r="P101" s="7">
        <v>377.5</v>
      </c>
      <c r="Q101" s="8"/>
      <c r="R101" s="7">
        <v>530</v>
      </c>
      <c r="S101" s="8"/>
      <c r="T101">
        <v>295</v>
      </c>
      <c r="V101" s="5"/>
      <c r="Y101" s="8"/>
    </row>
    <row r="102" spans="2:25" x14ac:dyDescent="0.2">
      <c r="B102" s="1">
        <v>39965</v>
      </c>
      <c r="C102" t="s">
        <v>82</v>
      </c>
      <c r="F102">
        <v>317.5</v>
      </c>
      <c r="G102">
        <v>422.5</v>
      </c>
      <c r="H102">
        <v>212.5</v>
      </c>
      <c r="I102" s="6">
        <v>39965</v>
      </c>
      <c r="J102" s="7">
        <v>172.5</v>
      </c>
      <c r="K102" s="8"/>
      <c r="L102" s="7" t="s">
        <v>414</v>
      </c>
      <c r="M102" s="8"/>
      <c r="N102" s="7" t="s">
        <v>414</v>
      </c>
      <c r="P102" s="7">
        <v>162.25</v>
      </c>
      <c r="Q102" s="8"/>
      <c r="R102" s="7">
        <v>212.25</v>
      </c>
      <c r="S102" s="8"/>
      <c r="T102">
        <v>107.25</v>
      </c>
      <c r="V102" s="5"/>
      <c r="Y102" s="8"/>
    </row>
    <row r="103" spans="2:25" x14ac:dyDescent="0.2">
      <c r="B103" s="1">
        <v>39995</v>
      </c>
      <c r="C103" t="s">
        <v>83</v>
      </c>
      <c r="F103" t="s">
        <v>231</v>
      </c>
      <c r="G103" t="s">
        <v>295</v>
      </c>
      <c r="H103" t="s">
        <v>352</v>
      </c>
      <c r="I103" s="6">
        <v>39995</v>
      </c>
      <c r="J103" s="7">
        <v>175</v>
      </c>
      <c r="K103" s="8"/>
      <c r="L103" s="7" t="s">
        <v>414</v>
      </c>
      <c r="M103" s="8"/>
      <c r="N103" s="7" t="s">
        <v>414</v>
      </c>
      <c r="P103" s="7">
        <v>270</v>
      </c>
      <c r="Q103" s="8"/>
      <c r="R103" s="7">
        <v>422.5</v>
      </c>
      <c r="S103" s="8"/>
      <c r="T103">
        <v>207.5</v>
      </c>
      <c r="V103" s="5"/>
      <c r="Y103" s="8"/>
    </row>
    <row r="104" spans="2:25" x14ac:dyDescent="0.2">
      <c r="B104" s="1">
        <v>40026</v>
      </c>
      <c r="C104" t="s">
        <v>84</v>
      </c>
      <c r="F104" t="s">
        <v>231</v>
      </c>
      <c r="G104" t="s">
        <v>296</v>
      </c>
      <c r="H104" t="s">
        <v>353</v>
      </c>
      <c r="I104" s="6">
        <v>40026</v>
      </c>
      <c r="J104" s="7">
        <v>177</v>
      </c>
      <c r="K104" s="8"/>
      <c r="L104" s="7" t="s">
        <v>414</v>
      </c>
      <c r="M104" s="8"/>
      <c r="N104" s="7" t="s">
        <v>414</v>
      </c>
      <c r="P104" s="7">
        <v>270</v>
      </c>
      <c r="Q104" s="8"/>
      <c r="R104" s="7">
        <v>365</v>
      </c>
      <c r="S104" s="8"/>
      <c r="T104">
        <v>202.5</v>
      </c>
      <c r="V104" s="5"/>
      <c r="Y104" s="8"/>
    </row>
    <row r="105" spans="2:25" x14ac:dyDescent="0.2">
      <c r="B105" s="1">
        <v>40057</v>
      </c>
      <c r="C105" t="s">
        <v>85</v>
      </c>
      <c r="F105" t="s">
        <v>232</v>
      </c>
      <c r="G105" t="s">
        <v>142</v>
      </c>
      <c r="H105" t="s">
        <v>353</v>
      </c>
      <c r="I105" s="6">
        <v>40057</v>
      </c>
      <c r="J105" s="7">
        <v>182</v>
      </c>
      <c r="K105" s="8"/>
      <c r="L105" s="7" t="s">
        <v>414</v>
      </c>
      <c r="M105" s="8"/>
      <c r="N105" s="7" t="s">
        <v>414</v>
      </c>
      <c r="P105" s="7">
        <v>267.5</v>
      </c>
      <c r="Q105" s="8"/>
      <c r="R105" s="7">
        <v>355</v>
      </c>
      <c r="S105" s="8"/>
      <c r="T105">
        <v>202.5</v>
      </c>
      <c r="V105" s="5"/>
      <c r="Y105" s="8"/>
    </row>
    <row r="106" spans="2:25" x14ac:dyDescent="0.2">
      <c r="B106" s="1">
        <v>40087</v>
      </c>
      <c r="C106" t="s">
        <v>86</v>
      </c>
      <c r="F106" t="s">
        <v>232</v>
      </c>
      <c r="G106" t="s">
        <v>142</v>
      </c>
      <c r="H106" t="s">
        <v>354</v>
      </c>
      <c r="I106" s="6">
        <v>40087</v>
      </c>
      <c r="J106" s="7">
        <v>185.5</v>
      </c>
      <c r="K106" s="8"/>
      <c r="L106" s="7" t="s">
        <v>414</v>
      </c>
      <c r="M106" s="8"/>
      <c r="N106" s="7" t="s">
        <v>414</v>
      </c>
      <c r="P106" s="7">
        <v>267.5</v>
      </c>
      <c r="Q106" s="8"/>
      <c r="R106" s="7">
        <v>355</v>
      </c>
      <c r="S106" s="8"/>
      <c r="T106">
        <v>197.5</v>
      </c>
      <c r="V106" s="5"/>
      <c r="Y106" s="8"/>
    </row>
    <row r="107" spans="2:25" x14ac:dyDescent="0.2">
      <c r="B107" s="1">
        <v>40118</v>
      </c>
      <c r="C107" t="s">
        <v>87</v>
      </c>
      <c r="F107" t="s">
        <v>232</v>
      </c>
      <c r="G107" t="s">
        <v>297</v>
      </c>
      <c r="H107" t="s">
        <v>355</v>
      </c>
      <c r="I107" s="6">
        <v>40118</v>
      </c>
      <c r="J107" s="7">
        <v>186</v>
      </c>
      <c r="K107" s="8"/>
      <c r="L107" s="7" t="s">
        <v>414</v>
      </c>
      <c r="M107" s="8"/>
      <c r="N107" s="7" t="s">
        <v>414</v>
      </c>
      <c r="P107" s="7">
        <v>267.5</v>
      </c>
      <c r="Q107" s="8"/>
      <c r="R107" s="7">
        <v>342.5</v>
      </c>
      <c r="S107" s="8"/>
      <c r="T107">
        <v>204</v>
      </c>
      <c r="V107" s="5"/>
      <c r="Y107" s="8"/>
    </row>
    <row r="108" spans="2:25" x14ac:dyDescent="0.2">
      <c r="B108" s="1">
        <v>40148</v>
      </c>
      <c r="C108" t="s">
        <v>88</v>
      </c>
      <c r="F108" t="s">
        <v>232</v>
      </c>
      <c r="G108" t="s">
        <v>74</v>
      </c>
      <c r="H108" t="s">
        <v>133</v>
      </c>
      <c r="I108" s="6">
        <v>40148</v>
      </c>
      <c r="J108" s="7">
        <v>188</v>
      </c>
      <c r="K108" s="8"/>
      <c r="L108" s="7" t="s">
        <v>414</v>
      </c>
      <c r="M108" s="8"/>
      <c r="N108" s="7" t="s">
        <v>414</v>
      </c>
      <c r="P108" s="7">
        <v>267.5</v>
      </c>
      <c r="Q108" s="8"/>
      <c r="R108" s="7">
        <v>337.5</v>
      </c>
      <c r="S108" s="8"/>
      <c r="T108">
        <v>197.5</v>
      </c>
      <c r="V108" s="5"/>
      <c r="Y108" s="8"/>
    </row>
    <row r="109" spans="2:25" x14ac:dyDescent="0.2">
      <c r="B109" s="1">
        <v>40179</v>
      </c>
      <c r="C109" t="s">
        <v>89</v>
      </c>
      <c r="F109" t="s">
        <v>233</v>
      </c>
      <c r="G109" t="s">
        <v>268</v>
      </c>
      <c r="H109" t="s">
        <v>356</v>
      </c>
      <c r="I109" s="6">
        <v>40179</v>
      </c>
      <c r="J109" s="7">
        <v>215</v>
      </c>
      <c r="K109" s="8"/>
      <c r="L109" s="7" t="s">
        <v>414</v>
      </c>
      <c r="M109" s="8"/>
      <c r="N109" s="7" t="s">
        <v>414</v>
      </c>
      <c r="P109" s="7">
        <v>335</v>
      </c>
      <c r="Q109" s="8"/>
      <c r="R109" s="7">
        <v>317.5</v>
      </c>
      <c r="S109" s="8"/>
      <c r="T109">
        <v>259</v>
      </c>
      <c r="V109" s="5"/>
      <c r="Y109" s="8"/>
    </row>
    <row r="110" spans="2:25" x14ac:dyDescent="0.2">
      <c r="B110" s="1">
        <v>40210</v>
      </c>
      <c r="C110" t="s">
        <v>90</v>
      </c>
      <c r="F110" t="s">
        <v>234</v>
      </c>
      <c r="G110" t="s">
        <v>268</v>
      </c>
      <c r="H110" t="s">
        <v>357</v>
      </c>
      <c r="I110" s="6">
        <v>40210</v>
      </c>
      <c r="J110" s="7">
        <v>228.5</v>
      </c>
      <c r="K110" s="8"/>
      <c r="L110" s="7" t="s">
        <v>414</v>
      </c>
      <c r="M110" s="8"/>
      <c r="N110" s="7" t="s">
        <v>414</v>
      </c>
      <c r="P110" s="7">
        <v>362.5</v>
      </c>
      <c r="Q110" s="8"/>
      <c r="R110" s="7">
        <v>317.5</v>
      </c>
      <c r="S110" s="8"/>
      <c r="T110">
        <v>263</v>
      </c>
      <c r="V110" s="5"/>
      <c r="Y110" s="8"/>
    </row>
    <row r="111" spans="2:25" x14ac:dyDescent="0.2">
      <c r="B111" s="1">
        <v>40238</v>
      </c>
      <c r="C111" t="s">
        <v>91</v>
      </c>
      <c r="F111" t="s">
        <v>230</v>
      </c>
      <c r="G111" t="s">
        <v>102</v>
      </c>
      <c r="H111" t="s">
        <v>358</v>
      </c>
      <c r="I111" s="6">
        <v>40238</v>
      </c>
      <c r="J111" s="7">
        <v>233.5</v>
      </c>
      <c r="K111" s="8"/>
      <c r="L111" s="7" t="s">
        <v>414</v>
      </c>
      <c r="M111" s="8"/>
      <c r="N111" s="7" t="s">
        <v>414</v>
      </c>
      <c r="P111" s="7">
        <v>377.5</v>
      </c>
      <c r="Q111" s="8"/>
      <c r="R111" s="7">
        <v>325.5</v>
      </c>
      <c r="S111" s="8"/>
      <c r="T111">
        <v>295</v>
      </c>
      <c r="V111" s="5"/>
      <c r="Y111" s="8"/>
    </row>
    <row r="112" spans="2:25" x14ac:dyDescent="0.2">
      <c r="B112" s="1">
        <v>40269</v>
      </c>
      <c r="C112" t="s">
        <v>91</v>
      </c>
      <c r="F112" t="s">
        <v>230</v>
      </c>
      <c r="G112" t="s">
        <v>102</v>
      </c>
      <c r="H112" t="s">
        <v>358</v>
      </c>
      <c r="I112" s="6">
        <v>40269</v>
      </c>
      <c r="J112" s="7">
        <v>233.5</v>
      </c>
      <c r="K112" s="8"/>
      <c r="L112" s="7" t="s">
        <v>414</v>
      </c>
      <c r="M112" s="8"/>
      <c r="N112" s="7" t="s">
        <v>414</v>
      </c>
      <c r="P112" s="7">
        <v>377.5</v>
      </c>
      <c r="Q112" s="8"/>
      <c r="R112" s="7">
        <v>325.5</v>
      </c>
      <c r="S112" s="8"/>
      <c r="T112">
        <v>295</v>
      </c>
      <c r="V112" s="5"/>
      <c r="Y112" s="8"/>
    </row>
    <row r="113" spans="2:25" x14ac:dyDescent="0.2">
      <c r="B113" s="1">
        <v>40299</v>
      </c>
      <c r="C113" t="s">
        <v>92</v>
      </c>
      <c r="F113" t="s">
        <v>235</v>
      </c>
      <c r="G113" t="s">
        <v>102</v>
      </c>
      <c r="H113" t="s">
        <v>359</v>
      </c>
      <c r="I113" s="6">
        <v>40299</v>
      </c>
      <c r="J113" s="7">
        <v>234</v>
      </c>
      <c r="K113" s="8"/>
      <c r="L113" s="7" t="s">
        <v>414</v>
      </c>
      <c r="M113" s="8"/>
      <c r="N113" s="7" t="s">
        <v>414</v>
      </c>
      <c r="P113" s="7">
        <v>372.5</v>
      </c>
      <c r="Q113" s="8"/>
      <c r="R113" s="7">
        <v>325.5</v>
      </c>
      <c r="S113" s="8"/>
      <c r="T113">
        <v>289</v>
      </c>
      <c r="V113" s="5"/>
      <c r="Y113" s="8"/>
    </row>
    <row r="114" spans="2:25" x14ac:dyDescent="0.2">
      <c r="B114" s="1">
        <v>40330</v>
      </c>
      <c r="C114" t="s">
        <v>93</v>
      </c>
      <c r="F114" t="s">
        <v>56</v>
      </c>
      <c r="G114" t="s">
        <v>74</v>
      </c>
      <c r="H114" t="s">
        <v>360</v>
      </c>
      <c r="I114" s="6">
        <v>40330</v>
      </c>
      <c r="J114" s="7">
        <v>207.5</v>
      </c>
      <c r="K114" s="8"/>
      <c r="L114" s="7" t="s">
        <v>414</v>
      </c>
      <c r="M114" s="8"/>
      <c r="N114" s="7" t="s">
        <v>414</v>
      </c>
      <c r="P114" s="7"/>
      <c r="Q114" s="8"/>
      <c r="R114" s="7">
        <v>337.5</v>
      </c>
      <c r="S114" s="8"/>
      <c r="T114">
        <v>332</v>
      </c>
      <c r="V114" s="5"/>
      <c r="Y114" s="8"/>
    </row>
    <row r="115" spans="2:25" x14ac:dyDescent="0.2">
      <c r="B115" s="1">
        <v>40360</v>
      </c>
      <c r="C115" t="s">
        <v>94</v>
      </c>
      <c r="I115" s="6">
        <v>40360</v>
      </c>
      <c r="J115" s="7">
        <v>211.5</v>
      </c>
      <c r="K115" s="8"/>
      <c r="L115" s="7" t="s">
        <v>414</v>
      </c>
      <c r="M115" s="8"/>
      <c r="N115" s="7" t="s">
        <v>414</v>
      </c>
      <c r="P115" s="7"/>
      <c r="Q115" s="8"/>
      <c r="R115" s="7"/>
      <c r="S115" s="8"/>
      <c r="V115" s="5"/>
      <c r="Y115" s="8"/>
    </row>
    <row r="116" spans="2:25" x14ac:dyDescent="0.2">
      <c r="B116" s="1">
        <v>40391</v>
      </c>
      <c r="C116" t="s">
        <v>95</v>
      </c>
      <c r="F116" t="s">
        <v>236</v>
      </c>
      <c r="G116" t="s">
        <v>298</v>
      </c>
      <c r="H116" t="s">
        <v>361</v>
      </c>
      <c r="I116" s="6">
        <v>40391</v>
      </c>
      <c r="J116" s="7">
        <v>213.5</v>
      </c>
      <c r="K116" s="8"/>
      <c r="L116" s="7" t="s">
        <v>414</v>
      </c>
      <c r="M116" s="8"/>
      <c r="N116" s="7" t="s">
        <v>414</v>
      </c>
      <c r="P116" s="7">
        <v>407.5</v>
      </c>
      <c r="Q116" s="8"/>
      <c r="R116" s="7">
        <v>307.5</v>
      </c>
      <c r="S116" s="8"/>
      <c r="T116">
        <v>323</v>
      </c>
      <c r="V116" s="5"/>
      <c r="Y116" s="8"/>
    </row>
    <row r="117" spans="2:25" x14ac:dyDescent="0.2">
      <c r="B117" s="1">
        <v>40423</v>
      </c>
      <c r="C117" t="s">
        <v>96</v>
      </c>
      <c r="F117" t="s">
        <v>237</v>
      </c>
      <c r="G117" t="s">
        <v>299</v>
      </c>
      <c r="H117" t="s">
        <v>362</v>
      </c>
      <c r="I117" s="6">
        <v>40423</v>
      </c>
      <c r="J117" s="7">
        <v>223</v>
      </c>
      <c r="K117" s="8"/>
      <c r="L117" s="7" t="s">
        <v>414</v>
      </c>
      <c r="M117" s="8"/>
      <c r="N117" s="7" t="s">
        <v>414</v>
      </c>
      <c r="P117" s="7">
        <v>410</v>
      </c>
      <c r="Q117" s="8"/>
      <c r="R117" s="7">
        <v>308.5</v>
      </c>
      <c r="S117" s="8"/>
      <c r="T117">
        <v>340</v>
      </c>
      <c r="V117" s="5"/>
      <c r="Y117" s="8"/>
    </row>
    <row r="118" spans="2:25" x14ac:dyDescent="0.2">
      <c r="B118" s="1">
        <v>40452</v>
      </c>
      <c r="C118" t="s">
        <v>97</v>
      </c>
      <c r="F118" t="s">
        <v>238</v>
      </c>
      <c r="G118" t="s">
        <v>300</v>
      </c>
      <c r="H118" t="s">
        <v>363</v>
      </c>
      <c r="I118" s="6">
        <v>40452</v>
      </c>
      <c r="J118" s="7">
        <v>267</v>
      </c>
      <c r="K118" s="8"/>
      <c r="L118" s="7" t="s">
        <v>414</v>
      </c>
      <c r="M118" s="8"/>
      <c r="N118" s="7" t="s">
        <v>414</v>
      </c>
      <c r="P118" s="7">
        <v>467.5</v>
      </c>
      <c r="Q118" s="8"/>
      <c r="R118" s="7">
        <v>325</v>
      </c>
      <c r="S118" s="8"/>
      <c r="T118">
        <v>357.5</v>
      </c>
      <c r="V118" s="5"/>
      <c r="Y118" s="8"/>
    </row>
    <row r="119" spans="2:25" x14ac:dyDescent="0.2">
      <c r="B119" s="1">
        <v>40483</v>
      </c>
      <c r="C119" t="s">
        <v>98</v>
      </c>
      <c r="F119" t="s">
        <v>239</v>
      </c>
      <c r="G119" t="s">
        <v>300</v>
      </c>
      <c r="H119" t="s">
        <v>364</v>
      </c>
      <c r="I119" s="6">
        <v>40483</v>
      </c>
      <c r="J119" s="7">
        <v>290.5</v>
      </c>
      <c r="K119" s="8"/>
      <c r="L119" s="7" t="s">
        <v>414</v>
      </c>
      <c r="M119" s="8"/>
      <c r="N119" s="7" t="s">
        <v>414</v>
      </c>
      <c r="P119" s="7">
        <v>477.5</v>
      </c>
      <c r="Q119" s="8"/>
      <c r="R119" s="7">
        <v>325</v>
      </c>
      <c r="S119" s="8"/>
      <c r="T119">
        <v>381.5</v>
      </c>
      <c r="V119" s="5"/>
      <c r="Y119" s="8"/>
    </row>
    <row r="120" spans="2:25" x14ac:dyDescent="0.2">
      <c r="B120" s="1">
        <v>40513</v>
      </c>
      <c r="C120" t="s">
        <v>99</v>
      </c>
      <c r="F120" t="s">
        <v>239</v>
      </c>
      <c r="G120" t="s">
        <v>300</v>
      </c>
      <c r="H120" t="s">
        <v>364</v>
      </c>
      <c r="I120" s="6">
        <v>40513</v>
      </c>
      <c r="J120" s="7">
        <v>300.5</v>
      </c>
      <c r="K120" s="8"/>
      <c r="L120" s="7" t="s">
        <v>414</v>
      </c>
      <c r="M120" s="8"/>
      <c r="N120" s="7" t="s">
        <v>414</v>
      </c>
      <c r="P120" s="7">
        <v>477.5</v>
      </c>
      <c r="Q120" s="8"/>
      <c r="R120" s="7">
        <v>325</v>
      </c>
      <c r="S120" s="8"/>
      <c r="T120">
        <v>381.5</v>
      </c>
      <c r="V120" s="5"/>
      <c r="Y120" s="8"/>
    </row>
    <row r="121" spans="2:25" x14ac:dyDescent="0.2">
      <c r="B121" s="1">
        <v>40544</v>
      </c>
      <c r="C121" t="s">
        <v>99</v>
      </c>
      <c r="F121" t="s">
        <v>240</v>
      </c>
      <c r="G121" t="s">
        <v>233</v>
      </c>
      <c r="H121" t="s">
        <v>365</v>
      </c>
      <c r="I121" s="6">
        <v>40544</v>
      </c>
      <c r="J121" s="7">
        <v>300.5</v>
      </c>
      <c r="K121" s="8"/>
      <c r="L121" s="7" t="s">
        <v>414</v>
      </c>
      <c r="M121" s="8"/>
      <c r="N121" s="7" t="s">
        <v>414</v>
      </c>
      <c r="P121" s="7">
        <v>480</v>
      </c>
      <c r="Q121" s="8"/>
      <c r="R121" s="7">
        <v>335</v>
      </c>
      <c r="S121" s="8"/>
      <c r="T121">
        <v>384</v>
      </c>
      <c r="V121" s="5"/>
      <c r="Y121" s="8"/>
    </row>
    <row r="122" spans="2:25" x14ac:dyDescent="0.2">
      <c r="B122" s="1">
        <v>40575</v>
      </c>
      <c r="C122" t="s">
        <v>100</v>
      </c>
      <c r="F122" t="s">
        <v>240</v>
      </c>
      <c r="G122" t="s">
        <v>233</v>
      </c>
      <c r="H122" t="s">
        <v>365</v>
      </c>
      <c r="I122" s="6">
        <v>40575</v>
      </c>
      <c r="J122" s="7">
        <v>315.5</v>
      </c>
      <c r="K122" s="8"/>
      <c r="L122" s="7" t="s">
        <v>414</v>
      </c>
      <c r="M122" s="8"/>
      <c r="N122" s="7" t="s">
        <v>414</v>
      </c>
      <c r="P122" s="7">
        <v>480</v>
      </c>
      <c r="Q122" s="8"/>
      <c r="R122" s="7">
        <v>335</v>
      </c>
      <c r="S122" s="8"/>
      <c r="T122">
        <v>384</v>
      </c>
      <c r="V122" s="5"/>
      <c r="Y122" s="8"/>
    </row>
    <row r="123" spans="2:25" x14ac:dyDescent="0.2">
      <c r="B123" s="1">
        <v>40603</v>
      </c>
      <c r="C123" t="s">
        <v>101</v>
      </c>
      <c r="F123" t="s">
        <v>240</v>
      </c>
      <c r="G123" t="s">
        <v>233</v>
      </c>
      <c r="H123" t="s">
        <v>365</v>
      </c>
      <c r="I123" s="6">
        <v>40603</v>
      </c>
      <c r="J123" s="7">
        <v>327.5</v>
      </c>
      <c r="K123" s="8"/>
      <c r="L123" s="7" t="s">
        <v>414</v>
      </c>
      <c r="M123" s="8"/>
      <c r="N123" s="7" t="s">
        <v>414</v>
      </c>
      <c r="P123" s="7">
        <v>480</v>
      </c>
      <c r="Q123" s="8"/>
      <c r="R123" s="7">
        <v>335</v>
      </c>
      <c r="S123" s="8"/>
      <c r="T123">
        <v>384</v>
      </c>
      <c r="V123" s="5"/>
      <c r="Y123" s="8"/>
    </row>
    <row r="124" spans="2:25" x14ac:dyDescent="0.2">
      <c r="B124" s="1">
        <v>40634</v>
      </c>
      <c r="C124" t="s">
        <v>102</v>
      </c>
      <c r="F124" t="s">
        <v>240</v>
      </c>
      <c r="G124" t="s">
        <v>233</v>
      </c>
      <c r="H124" t="s">
        <v>366</v>
      </c>
      <c r="I124" s="6">
        <v>40634</v>
      </c>
      <c r="J124" s="7">
        <v>325.5</v>
      </c>
      <c r="K124" s="8"/>
      <c r="L124" s="7" t="s">
        <v>414</v>
      </c>
      <c r="M124" s="8"/>
      <c r="N124" s="7" t="s">
        <v>414</v>
      </c>
      <c r="P124" s="7">
        <v>480</v>
      </c>
      <c r="Q124" s="8"/>
      <c r="R124" s="7">
        <v>335</v>
      </c>
      <c r="S124" s="8"/>
      <c r="T124">
        <v>399</v>
      </c>
      <c r="V124" s="5"/>
      <c r="Y124" s="8"/>
    </row>
    <row r="125" spans="2:25" x14ac:dyDescent="0.2">
      <c r="B125" s="1">
        <v>40664</v>
      </c>
      <c r="C125" t="s">
        <v>103</v>
      </c>
      <c r="D125" t="s">
        <v>56</v>
      </c>
      <c r="F125" t="s">
        <v>240</v>
      </c>
      <c r="G125" t="s">
        <v>233</v>
      </c>
      <c r="H125" t="s">
        <v>367</v>
      </c>
      <c r="I125" s="6">
        <v>40664</v>
      </c>
      <c r="J125" s="7">
        <v>313.5</v>
      </c>
      <c r="K125" s="8"/>
      <c r="L125" s="7" t="s">
        <v>414</v>
      </c>
      <c r="M125" s="8"/>
      <c r="N125" s="7" t="s">
        <v>414</v>
      </c>
      <c r="P125" s="7">
        <v>480</v>
      </c>
      <c r="Q125" s="8"/>
      <c r="R125" s="7">
        <v>335</v>
      </c>
      <c r="S125" s="8"/>
      <c r="T125">
        <v>405</v>
      </c>
      <c r="V125" s="5"/>
      <c r="Y125" s="8"/>
    </row>
    <row r="126" spans="2:25" x14ac:dyDescent="0.2">
      <c r="B126" s="1">
        <v>40695</v>
      </c>
      <c r="C126" t="s">
        <v>104</v>
      </c>
      <c r="D126" t="s">
        <v>56</v>
      </c>
      <c r="F126" t="s">
        <v>241</v>
      </c>
      <c r="G126" t="s">
        <v>233</v>
      </c>
      <c r="H126" t="s">
        <v>368</v>
      </c>
      <c r="I126" s="6">
        <v>40695</v>
      </c>
      <c r="J126" s="7">
        <v>319</v>
      </c>
      <c r="K126" s="8"/>
      <c r="L126" s="7" t="s">
        <v>414</v>
      </c>
      <c r="M126" s="8"/>
      <c r="N126" s="7" t="s">
        <v>414</v>
      </c>
      <c r="P126" s="7">
        <v>472.5</v>
      </c>
      <c r="Q126" s="8"/>
      <c r="R126" s="7">
        <v>335</v>
      </c>
      <c r="S126" s="8"/>
      <c r="T126">
        <v>415</v>
      </c>
      <c r="V126" s="5"/>
      <c r="Y126" s="8"/>
    </row>
    <row r="127" spans="2:25" x14ac:dyDescent="0.2">
      <c r="B127" s="1">
        <v>40725</v>
      </c>
      <c r="C127" t="s">
        <v>105</v>
      </c>
      <c r="D127" t="s">
        <v>56</v>
      </c>
      <c r="F127" t="s">
        <v>241</v>
      </c>
      <c r="G127" t="s">
        <v>233</v>
      </c>
      <c r="H127" t="s">
        <v>368</v>
      </c>
      <c r="I127" s="6">
        <v>40725</v>
      </c>
      <c r="J127" s="7">
        <v>329</v>
      </c>
      <c r="K127" s="8"/>
      <c r="L127" s="7" t="s">
        <v>414</v>
      </c>
      <c r="M127" s="8"/>
      <c r="N127" s="7" t="s">
        <v>414</v>
      </c>
      <c r="P127" s="7">
        <v>472.5</v>
      </c>
      <c r="Q127" s="8"/>
      <c r="R127" s="7">
        <v>335</v>
      </c>
      <c r="S127" s="8"/>
      <c r="T127">
        <v>415</v>
      </c>
      <c r="V127" s="5"/>
      <c r="Y127" s="8"/>
    </row>
    <row r="128" spans="2:25" x14ac:dyDescent="0.2">
      <c r="B128" s="1">
        <v>40756</v>
      </c>
      <c r="C128" t="s">
        <v>106</v>
      </c>
      <c r="D128" t="s">
        <v>56</v>
      </c>
      <c r="F128" t="s">
        <v>242</v>
      </c>
      <c r="G128" t="s">
        <v>233</v>
      </c>
      <c r="H128" t="s">
        <v>369</v>
      </c>
      <c r="I128" s="6">
        <v>40756</v>
      </c>
      <c r="J128" s="7">
        <v>345</v>
      </c>
      <c r="K128" s="8"/>
      <c r="L128" s="7" t="s">
        <v>414</v>
      </c>
      <c r="M128" s="8"/>
      <c r="N128" s="7" t="s">
        <v>414</v>
      </c>
      <c r="P128" s="7">
        <v>485</v>
      </c>
      <c r="Q128" s="8"/>
      <c r="R128" s="7">
        <v>335</v>
      </c>
      <c r="S128" s="8"/>
      <c r="T128">
        <v>445</v>
      </c>
      <c r="V128" s="5"/>
      <c r="Y128" s="8"/>
    </row>
    <row r="129" spans="2:25" x14ac:dyDescent="0.2">
      <c r="B129" s="1">
        <v>40787</v>
      </c>
      <c r="C129" t="s">
        <v>106</v>
      </c>
      <c r="D129" t="s">
        <v>56</v>
      </c>
      <c r="F129" t="s">
        <v>242</v>
      </c>
      <c r="G129" t="s">
        <v>233</v>
      </c>
      <c r="H129" t="s">
        <v>369</v>
      </c>
      <c r="I129" s="6">
        <v>40787</v>
      </c>
      <c r="J129" s="7">
        <v>345</v>
      </c>
      <c r="K129" s="8"/>
      <c r="L129" s="7" t="s">
        <v>414</v>
      </c>
      <c r="M129" s="8"/>
      <c r="N129" s="7" t="s">
        <v>414</v>
      </c>
      <c r="P129" s="7">
        <v>485</v>
      </c>
      <c r="Q129" s="8"/>
      <c r="R129" s="7">
        <v>335</v>
      </c>
      <c r="S129" s="8"/>
      <c r="T129">
        <v>445</v>
      </c>
      <c r="V129" s="5"/>
      <c r="Y129" s="8"/>
    </row>
    <row r="130" spans="2:25" x14ac:dyDescent="0.2">
      <c r="B130" s="1">
        <v>40817</v>
      </c>
      <c r="C130" t="s">
        <v>107</v>
      </c>
      <c r="D130" t="s">
        <v>56</v>
      </c>
      <c r="F130" t="s">
        <v>243</v>
      </c>
      <c r="G130" t="s">
        <v>106</v>
      </c>
      <c r="H130" t="s">
        <v>369</v>
      </c>
      <c r="I130" s="6">
        <v>40817</v>
      </c>
      <c r="J130" s="7">
        <v>348.5</v>
      </c>
      <c r="K130" s="8"/>
      <c r="L130" s="7" t="s">
        <v>414</v>
      </c>
      <c r="M130" s="8"/>
      <c r="N130" s="7" t="s">
        <v>414</v>
      </c>
      <c r="P130" s="7">
        <v>507.5</v>
      </c>
      <c r="Q130" s="8"/>
      <c r="R130" s="7">
        <v>345</v>
      </c>
      <c r="S130" s="8"/>
      <c r="T130">
        <v>445</v>
      </c>
      <c r="V130" s="5"/>
      <c r="Y130" s="8"/>
    </row>
    <row r="131" spans="2:25" x14ac:dyDescent="0.2">
      <c r="B131" s="1">
        <v>40848</v>
      </c>
      <c r="C131" t="s">
        <v>107</v>
      </c>
      <c r="D131" t="s">
        <v>56</v>
      </c>
      <c r="F131" t="s">
        <v>243</v>
      </c>
      <c r="G131" t="s">
        <v>106</v>
      </c>
      <c r="H131" t="s">
        <v>249</v>
      </c>
      <c r="I131" s="6">
        <v>40848</v>
      </c>
      <c r="J131" s="7">
        <v>348.5</v>
      </c>
      <c r="K131" s="8"/>
      <c r="L131" s="7" t="s">
        <v>414</v>
      </c>
      <c r="M131" s="8"/>
      <c r="N131" s="7" t="s">
        <v>414</v>
      </c>
      <c r="P131" s="7">
        <v>507.5</v>
      </c>
      <c r="Q131" s="8"/>
      <c r="R131" s="7">
        <v>345</v>
      </c>
      <c r="S131" s="8"/>
      <c r="T131">
        <v>447.5</v>
      </c>
      <c r="V131" s="5"/>
      <c r="Y131" s="8"/>
    </row>
    <row r="132" spans="2:25" x14ac:dyDescent="0.2">
      <c r="B132" s="1">
        <v>40878</v>
      </c>
      <c r="C132" t="s">
        <v>108</v>
      </c>
      <c r="D132" t="s">
        <v>56</v>
      </c>
      <c r="F132" t="s">
        <v>244</v>
      </c>
      <c r="G132" t="s">
        <v>266</v>
      </c>
      <c r="H132" t="s">
        <v>370</v>
      </c>
      <c r="I132" s="6">
        <v>40878</v>
      </c>
      <c r="J132" s="7">
        <v>343.5</v>
      </c>
      <c r="K132" s="8"/>
      <c r="L132" s="7" t="s">
        <v>414</v>
      </c>
      <c r="M132" s="8"/>
      <c r="N132" s="7" t="s">
        <v>414</v>
      </c>
      <c r="P132" s="7">
        <v>490</v>
      </c>
      <c r="Q132" s="8"/>
      <c r="R132" s="7">
        <v>334</v>
      </c>
      <c r="S132" s="8"/>
      <c r="T132">
        <v>435</v>
      </c>
      <c r="V132" s="5"/>
      <c r="Y132" s="8"/>
    </row>
    <row r="133" spans="2:25" x14ac:dyDescent="0.2">
      <c r="B133" s="1">
        <v>40909</v>
      </c>
      <c r="C133" t="s">
        <v>108</v>
      </c>
      <c r="D133" t="s">
        <v>142</v>
      </c>
      <c r="F133" t="s">
        <v>245</v>
      </c>
      <c r="G133" t="s">
        <v>301</v>
      </c>
      <c r="H133" t="s">
        <v>371</v>
      </c>
      <c r="I133" s="6">
        <v>40909</v>
      </c>
      <c r="J133" s="7">
        <v>343.5</v>
      </c>
      <c r="K133" s="8"/>
      <c r="L133" s="7">
        <v>355</v>
      </c>
      <c r="M133" s="8"/>
      <c r="N133" s="7" t="s">
        <v>414</v>
      </c>
      <c r="P133" s="7">
        <v>502.5</v>
      </c>
      <c r="Q133" s="8"/>
      <c r="R133" s="7">
        <v>340</v>
      </c>
      <c r="S133" s="8"/>
      <c r="T133">
        <v>440</v>
      </c>
      <c r="V133" s="5"/>
      <c r="Y133" s="8"/>
    </row>
    <row r="134" spans="2:25" x14ac:dyDescent="0.2">
      <c r="B134" s="1">
        <v>40940</v>
      </c>
      <c r="C134" t="s">
        <v>104</v>
      </c>
      <c r="D134" t="s">
        <v>142</v>
      </c>
      <c r="F134" t="s">
        <v>246</v>
      </c>
      <c r="G134" t="s">
        <v>302</v>
      </c>
      <c r="H134" t="s">
        <v>235</v>
      </c>
      <c r="I134" s="6">
        <v>40940</v>
      </c>
      <c r="J134" s="7">
        <v>319</v>
      </c>
      <c r="K134" s="8"/>
      <c r="L134" s="7">
        <v>355</v>
      </c>
      <c r="M134" s="8"/>
      <c r="N134" s="7" t="s">
        <v>414</v>
      </c>
      <c r="P134" s="7">
        <v>452.5</v>
      </c>
      <c r="Q134" s="8"/>
      <c r="R134" s="7">
        <v>347.5</v>
      </c>
      <c r="S134" s="8"/>
      <c r="T134">
        <v>372.5</v>
      </c>
      <c r="V134" s="5"/>
      <c r="Y134" s="8"/>
    </row>
    <row r="135" spans="2:25" x14ac:dyDescent="0.2">
      <c r="B135" s="1">
        <v>40969</v>
      </c>
      <c r="C135" t="s">
        <v>109</v>
      </c>
      <c r="D135" t="s">
        <v>143</v>
      </c>
      <c r="F135" t="s">
        <v>247</v>
      </c>
      <c r="G135" t="s">
        <v>302</v>
      </c>
      <c r="H135" t="s">
        <v>235</v>
      </c>
      <c r="I135" s="6">
        <v>40969</v>
      </c>
      <c r="J135" s="7">
        <v>309</v>
      </c>
      <c r="K135" s="8"/>
      <c r="L135" s="7">
        <v>365</v>
      </c>
      <c r="M135" s="8"/>
      <c r="N135" s="7" t="s">
        <v>414</v>
      </c>
      <c r="P135" s="7">
        <v>472.5</v>
      </c>
      <c r="Q135" s="8"/>
      <c r="R135" s="7">
        <v>347.5</v>
      </c>
      <c r="S135" s="8"/>
      <c r="T135">
        <v>372.5</v>
      </c>
      <c r="V135" s="5"/>
      <c r="Y135" s="8"/>
    </row>
    <row r="136" spans="2:25" x14ac:dyDescent="0.2">
      <c r="B136" s="1">
        <v>41000</v>
      </c>
      <c r="C136" t="s">
        <v>109</v>
      </c>
      <c r="D136" t="s">
        <v>143</v>
      </c>
      <c r="F136" t="s">
        <v>247</v>
      </c>
      <c r="G136" t="s">
        <v>302</v>
      </c>
      <c r="H136" t="s">
        <v>235</v>
      </c>
      <c r="I136" s="6">
        <v>41000</v>
      </c>
      <c r="J136" s="7">
        <v>309</v>
      </c>
      <c r="K136" s="8"/>
      <c r="L136" s="7">
        <v>365</v>
      </c>
      <c r="M136" s="8"/>
      <c r="N136" s="7" t="s">
        <v>414</v>
      </c>
      <c r="P136" s="7">
        <v>472.5</v>
      </c>
      <c r="Q136" s="8"/>
      <c r="R136" s="7">
        <v>347.5</v>
      </c>
      <c r="S136" s="8"/>
      <c r="T136">
        <v>372.5</v>
      </c>
      <c r="V136" s="5"/>
      <c r="Y136" s="8"/>
    </row>
    <row r="137" spans="2:25" x14ac:dyDescent="0.2">
      <c r="B137" s="1">
        <v>41030</v>
      </c>
      <c r="C137" t="s">
        <v>110</v>
      </c>
      <c r="D137" t="s">
        <v>144</v>
      </c>
      <c r="F137" t="s">
        <v>248</v>
      </c>
      <c r="G137" t="s">
        <v>302</v>
      </c>
      <c r="H137" t="s">
        <v>257</v>
      </c>
      <c r="I137" s="6">
        <v>41030</v>
      </c>
      <c r="J137" s="7">
        <v>298.5</v>
      </c>
      <c r="K137" s="8"/>
      <c r="L137" s="7">
        <v>385</v>
      </c>
      <c r="M137" s="8"/>
      <c r="N137" s="7" t="s">
        <v>414</v>
      </c>
      <c r="P137" s="7">
        <v>462.5</v>
      </c>
      <c r="Q137" s="8"/>
      <c r="R137" s="7">
        <v>347.5</v>
      </c>
      <c r="S137" s="8"/>
      <c r="T137">
        <v>377.5</v>
      </c>
      <c r="V137" s="5"/>
      <c r="Y137" s="8"/>
    </row>
    <row r="138" spans="2:25" x14ac:dyDescent="0.2">
      <c r="B138" s="1">
        <v>41061</v>
      </c>
      <c r="C138" t="s">
        <v>111</v>
      </c>
      <c r="D138" t="s">
        <v>142</v>
      </c>
      <c r="F138" t="s">
        <v>248</v>
      </c>
      <c r="G138" t="s">
        <v>302</v>
      </c>
      <c r="H138" t="s">
        <v>372</v>
      </c>
      <c r="I138" s="6">
        <v>41061</v>
      </c>
      <c r="J138" s="7">
        <v>295</v>
      </c>
      <c r="K138" s="8"/>
      <c r="L138" s="7">
        <v>355</v>
      </c>
      <c r="M138" s="8"/>
      <c r="N138" s="7" t="s">
        <v>414</v>
      </c>
      <c r="P138" s="7">
        <v>462.5</v>
      </c>
      <c r="Q138" s="8"/>
      <c r="R138" s="7">
        <v>347.5</v>
      </c>
      <c r="S138" s="8"/>
      <c r="T138">
        <v>380</v>
      </c>
      <c r="V138" s="5"/>
      <c r="Y138" s="8"/>
    </row>
    <row r="139" spans="2:25" x14ac:dyDescent="0.2">
      <c r="B139" s="1">
        <v>41091</v>
      </c>
      <c r="C139" t="s">
        <v>111</v>
      </c>
      <c r="D139" t="s">
        <v>142</v>
      </c>
      <c r="F139" t="s">
        <v>249</v>
      </c>
      <c r="G139" t="s">
        <v>106</v>
      </c>
      <c r="H139" t="s">
        <v>372</v>
      </c>
      <c r="I139" s="6">
        <v>41091</v>
      </c>
      <c r="J139" s="7">
        <v>295</v>
      </c>
      <c r="K139" s="8"/>
      <c r="L139" s="7">
        <v>355</v>
      </c>
      <c r="M139" s="8"/>
      <c r="N139" s="7" t="s">
        <v>414</v>
      </c>
      <c r="P139" s="7">
        <v>447.5</v>
      </c>
      <c r="Q139" s="8"/>
      <c r="R139" s="7">
        <v>345</v>
      </c>
      <c r="S139" s="8"/>
      <c r="T139">
        <v>380</v>
      </c>
      <c r="V139" s="5"/>
      <c r="Y139" s="8"/>
    </row>
    <row r="140" spans="2:25" x14ac:dyDescent="0.2">
      <c r="B140" s="1">
        <v>41122</v>
      </c>
      <c r="C140" t="s">
        <v>112</v>
      </c>
      <c r="D140" t="s">
        <v>142</v>
      </c>
      <c r="F140" t="s">
        <v>250</v>
      </c>
      <c r="G140" t="s">
        <v>303</v>
      </c>
      <c r="H140" t="s">
        <v>229</v>
      </c>
      <c r="I140" s="6">
        <v>41122</v>
      </c>
      <c r="J140" s="7">
        <v>298</v>
      </c>
      <c r="K140" s="8"/>
      <c r="L140" s="7">
        <v>355</v>
      </c>
      <c r="M140" s="8"/>
      <c r="N140" s="7" t="s">
        <v>414</v>
      </c>
      <c r="P140" s="7">
        <v>440</v>
      </c>
      <c r="Q140" s="8"/>
      <c r="R140" s="7">
        <v>327.5</v>
      </c>
      <c r="S140" s="8"/>
      <c r="T140">
        <v>367.5</v>
      </c>
      <c r="V140" s="5"/>
      <c r="Y140" s="8"/>
    </row>
    <row r="141" spans="2:25" x14ac:dyDescent="0.2">
      <c r="B141" s="1">
        <v>41153</v>
      </c>
      <c r="C141" t="s">
        <v>113</v>
      </c>
      <c r="D141" t="s">
        <v>145</v>
      </c>
      <c r="F141" t="s">
        <v>250</v>
      </c>
      <c r="G141" t="s">
        <v>269</v>
      </c>
      <c r="H141" t="s">
        <v>229</v>
      </c>
      <c r="I141" s="6">
        <v>41153</v>
      </c>
      <c r="J141" s="7">
        <v>301</v>
      </c>
      <c r="K141" s="8"/>
      <c r="L141" s="7">
        <v>356.5</v>
      </c>
      <c r="M141" s="8"/>
      <c r="N141" s="7" t="s">
        <v>414</v>
      </c>
      <c r="P141" s="7">
        <v>440</v>
      </c>
      <c r="Q141" s="8"/>
      <c r="R141" s="7">
        <v>322.5</v>
      </c>
      <c r="S141" s="8"/>
      <c r="T141">
        <v>367.5</v>
      </c>
      <c r="V141" s="5"/>
      <c r="Y141" s="8"/>
    </row>
    <row r="142" spans="2:25" x14ac:dyDescent="0.2">
      <c r="B142" s="1">
        <v>41183</v>
      </c>
      <c r="C142" t="s">
        <v>113</v>
      </c>
      <c r="D142" t="s">
        <v>145</v>
      </c>
      <c r="F142" t="s">
        <v>250</v>
      </c>
      <c r="G142" t="s">
        <v>269</v>
      </c>
      <c r="H142" t="s">
        <v>296</v>
      </c>
      <c r="I142" s="6">
        <v>41183</v>
      </c>
      <c r="J142" s="7">
        <v>301</v>
      </c>
      <c r="K142" s="8"/>
      <c r="L142" s="7">
        <v>356.5</v>
      </c>
      <c r="M142" s="8"/>
      <c r="N142" s="7" t="s">
        <v>414</v>
      </c>
      <c r="P142" s="7">
        <v>440</v>
      </c>
      <c r="Q142" s="8"/>
      <c r="R142" s="7">
        <v>322.5</v>
      </c>
      <c r="S142" s="8"/>
      <c r="T142">
        <v>365</v>
      </c>
      <c r="V142" s="5"/>
      <c r="Y142" s="8"/>
    </row>
    <row r="143" spans="2:25" x14ac:dyDescent="0.2">
      <c r="B143" s="1">
        <v>41214</v>
      </c>
      <c r="C143" t="s">
        <v>113</v>
      </c>
      <c r="D143" t="s">
        <v>146</v>
      </c>
      <c r="F143" t="s">
        <v>250</v>
      </c>
      <c r="G143" t="s">
        <v>269</v>
      </c>
      <c r="H143" t="s">
        <v>373</v>
      </c>
      <c r="I143" s="6">
        <v>41214</v>
      </c>
      <c r="J143" s="7">
        <v>301</v>
      </c>
      <c r="K143" s="8"/>
      <c r="L143" s="7">
        <v>334.5</v>
      </c>
      <c r="M143" s="8"/>
      <c r="N143" s="7" t="s">
        <v>414</v>
      </c>
      <c r="P143" s="7">
        <v>440</v>
      </c>
      <c r="Q143" s="8"/>
      <c r="R143" s="7">
        <v>322.5</v>
      </c>
      <c r="S143" s="8"/>
      <c r="T143">
        <v>360</v>
      </c>
      <c r="V143" s="5"/>
      <c r="Y143" s="8"/>
    </row>
    <row r="144" spans="2:25" x14ac:dyDescent="0.2">
      <c r="B144" s="1">
        <v>41244</v>
      </c>
      <c r="C144" t="s">
        <v>113</v>
      </c>
      <c r="D144" t="s">
        <v>147</v>
      </c>
      <c r="F144" t="s">
        <v>251</v>
      </c>
      <c r="G144" t="s">
        <v>304</v>
      </c>
      <c r="H144" t="s">
        <v>302</v>
      </c>
      <c r="I144" s="6">
        <v>41244</v>
      </c>
      <c r="J144" s="7">
        <v>301</v>
      </c>
      <c r="K144" s="8"/>
      <c r="L144" s="7">
        <v>330</v>
      </c>
      <c r="M144" s="8"/>
      <c r="N144" s="7" t="s">
        <v>414</v>
      </c>
      <c r="P144" s="7">
        <v>430</v>
      </c>
      <c r="Q144" s="8"/>
      <c r="R144" s="7">
        <v>312.5</v>
      </c>
      <c r="S144" s="8"/>
      <c r="T144">
        <v>347.5</v>
      </c>
      <c r="V144" s="5"/>
      <c r="Y144" s="8"/>
    </row>
    <row r="145" spans="2:25" x14ac:dyDescent="0.2">
      <c r="B145" s="1">
        <v>41275</v>
      </c>
      <c r="C145" t="s">
        <v>113</v>
      </c>
      <c r="D145" t="s">
        <v>148</v>
      </c>
      <c r="F145" t="s">
        <v>252</v>
      </c>
      <c r="G145" t="s">
        <v>298</v>
      </c>
      <c r="H145" t="s">
        <v>374</v>
      </c>
      <c r="I145" s="6">
        <v>41275</v>
      </c>
      <c r="J145" s="7">
        <v>301</v>
      </c>
      <c r="K145" s="8"/>
      <c r="L145" s="7">
        <v>337.5</v>
      </c>
      <c r="M145" s="8"/>
      <c r="N145" s="7" t="s">
        <v>414</v>
      </c>
      <c r="P145" s="7">
        <v>397.5</v>
      </c>
      <c r="Q145" s="8"/>
      <c r="R145" s="7">
        <v>307.5</v>
      </c>
      <c r="S145" s="8"/>
      <c r="T145">
        <v>332.5</v>
      </c>
      <c r="V145" s="5"/>
      <c r="Y145" s="8"/>
    </row>
    <row r="146" spans="2:25" x14ac:dyDescent="0.2">
      <c r="B146" s="1">
        <v>41306</v>
      </c>
      <c r="C146" t="s">
        <v>113</v>
      </c>
      <c r="D146" t="s">
        <v>148</v>
      </c>
      <c r="F146" t="s">
        <v>253</v>
      </c>
      <c r="G146" t="s">
        <v>190</v>
      </c>
      <c r="H146" t="s">
        <v>300</v>
      </c>
      <c r="I146" s="6">
        <v>41306</v>
      </c>
      <c r="J146" s="7">
        <v>301</v>
      </c>
      <c r="K146" s="8"/>
      <c r="L146" s="7">
        <v>337.5</v>
      </c>
      <c r="M146" s="8"/>
      <c r="N146" s="7" t="s">
        <v>414</v>
      </c>
      <c r="P146" s="7">
        <v>395</v>
      </c>
      <c r="Q146" s="8"/>
      <c r="R146" s="7">
        <v>302.5</v>
      </c>
      <c r="S146" s="8"/>
      <c r="T146">
        <v>325</v>
      </c>
      <c r="V146" s="5"/>
      <c r="Y146" s="8"/>
    </row>
    <row r="147" spans="2:25" x14ac:dyDescent="0.2">
      <c r="B147" s="1">
        <v>41334</v>
      </c>
      <c r="C147" t="s">
        <v>114</v>
      </c>
      <c r="D147" t="s">
        <v>149</v>
      </c>
      <c r="F147" t="s">
        <v>253</v>
      </c>
      <c r="G147" t="s">
        <v>304</v>
      </c>
      <c r="H147" t="s">
        <v>233</v>
      </c>
      <c r="I147" s="6">
        <v>41334</v>
      </c>
      <c r="J147" s="7">
        <v>305</v>
      </c>
      <c r="K147" s="8"/>
      <c r="L147" s="7">
        <v>375</v>
      </c>
      <c r="M147" s="8"/>
      <c r="N147" s="7" t="s">
        <v>414</v>
      </c>
      <c r="P147" s="7">
        <v>395</v>
      </c>
      <c r="Q147" s="8"/>
      <c r="R147" s="7">
        <v>312.5</v>
      </c>
      <c r="S147" s="8"/>
      <c r="T147">
        <v>335</v>
      </c>
      <c r="V147" s="5"/>
      <c r="Y147" s="8"/>
    </row>
    <row r="148" spans="2:25" x14ac:dyDescent="0.2">
      <c r="B148" s="1">
        <v>41365</v>
      </c>
      <c r="C148" t="s">
        <v>114</v>
      </c>
      <c r="D148" t="s">
        <v>150</v>
      </c>
      <c r="F148" t="s">
        <v>253</v>
      </c>
      <c r="G148" t="s">
        <v>304</v>
      </c>
      <c r="H148" t="s">
        <v>233</v>
      </c>
      <c r="I148" s="6">
        <v>41365</v>
      </c>
      <c r="J148" s="7">
        <v>305</v>
      </c>
      <c r="K148" s="8"/>
      <c r="L148" s="7">
        <v>351.5</v>
      </c>
      <c r="M148" s="8"/>
      <c r="N148" s="7" t="s">
        <v>414</v>
      </c>
      <c r="P148" s="7">
        <v>395</v>
      </c>
      <c r="Q148" s="8"/>
      <c r="R148" s="7">
        <v>312.5</v>
      </c>
      <c r="S148" s="8"/>
      <c r="T148">
        <v>335</v>
      </c>
      <c r="V148" s="5"/>
      <c r="Y148" s="8"/>
    </row>
    <row r="149" spans="2:25" x14ac:dyDescent="0.2">
      <c r="B149" s="1">
        <v>41395</v>
      </c>
      <c r="C149" t="s">
        <v>115</v>
      </c>
      <c r="D149" t="s">
        <v>151</v>
      </c>
      <c r="F149" t="s">
        <v>254</v>
      </c>
      <c r="G149" t="s">
        <v>269</v>
      </c>
      <c r="H149" t="s">
        <v>233</v>
      </c>
      <c r="I149" s="6">
        <v>41395</v>
      </c>
      <c r="J149" s="7">
        <v>268</v>
      </c>
      <c r="K149" s="8"/>
      <c r="L149" s="7">
        <v>306</v>
      </c>
      <c r="M149" s="8"/>
      <c r="N149" s="7" t="s">
        <v>414</v>
      </c>
      <c r="P149" s="7">
        <v>397.5</v>
      </c>
      <c r="Q149" s="8"/>
      <c r="R149" s="7">
        <v>322.5</v>
      </c>
      <c r="S149" s="8"/>
      <c r="T149">
        <v>335</v>
      </c>
      <c r="V149" s="5"/>
      <c r="Y149" s="8"/>
    </row>
    <row r="150" spans="2:25" x14ac:dyDescent="0.2">
      <c r="B150" s="1">
        <v>41426</v>
      </c>
      <c r="C150" t="s">
        <v>116</v>
      </c>
      <c r="D150" t="s">
        <v>111</v>
      </c>
      <c r="F150" t="s">
        <v>254</v>
      </c>
      <c r="G150" t="s">
        <v>269</v>
      </c>
      <c r="H150" t="s">
        <v>233</v>
      </c>
      <c r="I150" s="6">
        <v>41426</v>
      </c>
      <c r="J150" s="7">
        <v>271</v>
      </c>
      <c r="K150" s="8"/>
      <c r="L150" s="7">
        <v>295</v>
      </c>
      <c r="M150" s="8"/>
      <c r="N150" s="7" t="s">
        <v>414</v>
      </c>
      <c r="P150" s="7">
        <v>397.5</v>
      </c>
      <c r="Q150" s="8"/>
      <c r="R150" s="7">
        <v>322.5</v>
      </c>
      <c r="S150" s="8"/>
      <c r="T150">
        <v>335</v>
      </c>
      <c r="V150" s="5"/>
      <c r="Y150" s="8"/>
    </row>
    <row r="151" spans="2:25" x14ac:dyDescent="0.2">
      <c r="B151" s="1">
        <v>41456</v>
      </c>
      <c r="C151" t="s">
        <v>116</v>
      </c>
      <c r="D151" t="s">
        <v>111</v>
      </c>
      <c r="F151" t="s">
        <v>254</v>
      </c>
      <c r="G151" t="s">
        <v>268</v>
      </c>
      <c r="H151" t="s">
        <v>305</v>
      </c>
      <c r="I151" s="6">
        <v>41456</v>
      </c>
      <c r="J151" s="7">
        <v>271</v>
      </c>
      <c r="K151" s="8"/>
      <c r="L151" s="7">
        <v>295</v>
      </c>
      <c r="M151" s="8"/>
      <c r="N151" s="7" t="s">
        <v>414</v>
      </c>
      <c r="P151" s="7">
        <v>397.5</v>
      </c>
      <c r="Q151" s="8"/>
      <c r="R151" s="7">
        <v>317.5</v>
      </c>
      <c r="S151" s="8"/>
      <c r="T151">
        <v>315</v>
      </c>
      <c r="V151" s="5"/>
      <c r="Y151" s="8"/>
    </row>
    <row r="152" spans="2:25" x14ac:dyDescent="0.2">
      <c r="B152" s="1">
        <v>41487</v>
      </c>
      <c r="C152" t="s">
        <v>116</v>
      </c>
      <c r="D152" t="s">
        <v>111</v>
      </c>
      <c r="F152" t="s">
        <v>254</v>
      </c>
      <c r="G152" t="s">
        <v>305</v>
      </c>
      <c r="H152" t="s">
        <v>375</v>
      </c>
      <c r="I152" s="6">
        <v>41487</v>
      </c>
      <c r="J152" s="7">
        <v>271</v>
      </c>
      <c r="K152" s="8"/>
      <c r="L152" s="7">
        <v>295</v>
      </c>
      <c r="M152" s="8"/>
      <c r="N152" s="7" t="s">
        <v>414</v>
      </c>
      <c r="P152" s="7">
        <v>397.5</v>
      </c>
      <c r="Q152" s="8"/>
      <c r="R152" s="7">
        <v>315</v>
      </c>
      <c r="S152" s="8"/>
      <c r="T152">
        <v>310</v>
      </c>
      <c r="V152" s="5"/>
      <c r="Y152" s="8"/>
    </row>
    <row r="153" spans="2:25" x14ac:dyDescent="0.2">
      <c r="B153" s="1">
        <v>41518</v>
      </c>
      <c r="C153" t="s">
        <v>116</v>
      </c>
      <c r="D153" t="s">
        <v>152</v>
      </c>
      <c r="F153" t="s">
        <v>254</v>
      </c>
      <c r="G153" t="s">
        <v>306</v>
      </c>
      <c r="H153" t="s">
        <v>214</v>
      </c>
      <c r="I153" s="6">
        <v>41518</v>
      </c>
      <c r="J153" s="7">
        <v>271</v>
      </c>
      <c r="K153" s="8"/>
      <c r="L153" s="7">
        <v>274</v>
      </c>
      <c r="M153" s="8"/>
      <c r="N153" s="7" t="s">
        <v>414</v>
      </c>
      <c r="P153" s="7">
        <v>397.5</v>
      </c>
      <c r="Q153" s="8"/>
      <c r="R153" s="7">
        <v>300</v>
      </c>
      <c r="S153" s="8"/>
      <c r="T153">
        <v>292.5</v>
      </c>
      <c r="V153" s="5"/>
      <c r="Y153" s="8"/>
    </row>
    <row r="154" spans="2:25" x14ac:dyDescent="0.2">
      <c r="B154" s="1">
        <v>41548</v>
      </c>
      <c r="C154" t="s">
        <v>117</v>
      </c>
      <c r="D154" t="s">
        <v>123</v>
      </c>
      <c r="F154" t="s">
        <v>234</v>
      </c>
      <c r="G154" t="s">
        <v>307</v>
      </c>
      <c r="H154" t="s">
        <v>309</v>
      </c>
      <c r="I154" s="6">
        <v>41548</v>
      </c>
      <c r="J154" s="7">
        <v>248.5</v>
      </c>
      <c r="K154" s="8"/>
      <c r="L154" s="7">
        <v>259.5</v>
      </c>
      <c r="M154" s="8"/>
      <c r="N154" s="7" t="s">
        <v>414</v>
      </c>
      <c r="P154" s="7">
        <v>362.5</v>
      </c>
      <c r="Q154" s="8"/>
      <c r="R154" s="7">
        <v>275</v>
      </c>
      <c r="S154" s="8"/>
      <c r="T154">
        <v>267.5</v>
      </c>
      <c r="V154" s="5"/>
      <c r="Y154" s="8"/>
    </row>
    <row r="155" spans="2:25" x14ac:dyDescent="0.2">
      <c r="B155" s="1">
        <v>41579</v>
      </c>
      <c r="C155" t="s">
        <v>118</v>
      </c>
      <c r="D155" t="s">
        <v>153</v>
      </c>
      <c r="F155" t="s">
        <v>255</v>
      </c>
      <c r="G155" t="s">
        <v>119</v>
      </c>
      <c r="H155" t="s">
        <v>376</v>
      </c>
      <c r="I155" s="6">
        <v>41579</v>
      </c>
      <c r="J155" s="7">
        <v>253.5</v>
      </c>
      <c r="K155" s="8"/>
      <c r="L155" s="7">
        <v>280</v>
      </c>
      <c r="M155" s="8"/>
      <c r="N155" s="7" t="s">
        <v>414</v>
      </c>
      <c r="P155" s="7">
        <v>352.5</v>
      </c>
      <c r="Q155" s="8"/>
      <c r="R155" s="7">
        <v>261.5</v>
      </c>
      <c r="S155" s="8"/>
      <c r="T155">
        <v>252.5</v>
      </c>
      <c r="V155" s="5"/>
      <c r="Y155" s="8"/>
    </row>
    <row r="156" spans="2:25" x14ac:dyDescent="0.2">
      <c r="B156" s="1">
        <v>41609</v>
      </c>
      <c r="C156" t="s">
        <v>119</v>
      </c>
      <c r="D156" t="s">
        <v>154</v>
      </c>
      <c r="F156" t="s">
        <v>256</v>
      </c>
      <c r="G156" t="s">
        <v>197</v>
      </c>
      <c r="H156" t="s">
        <v>314</v>
      </c>
      <c r="I156" s="6">
        <v>41609</v>
      </c>
      <c r="J156" s="7">
        <v>261.5</v>
      </c>
      <c r="K156" s="8"/>
      <c r="L156" s="7">
        <v>288</v>
      </c>
      <c r="M156" s="8"/>
      <c r="N156" s="7" t="s">
        <v>414</v>
      </c>
      <c r="P156" s="7">
        <v>356</v>
      </c>
      <c r="Q156" s="8"/>
      <c r="R156" s="7">
        <v>267</v>
      </c>
      <c r="S156" s="8"/>
      <c r="T156">
        <v>255</v>
      </c>
      <c r="V156" s="5"/>
      <c r="Y156" s="8"/>
    </row>
    <row r="157" spans="2:25" x14ac:dyDescent="0.2">
      <c r="B157" s="1">
        <v>41640</v>
      </c>
      <c r="C157" t="s">
        <v>120</v>
      </c>
      <c r="D157" t="s">
        <v>155</v>
      </c>
      <c r="F157" t="s">
        <v>256</v>
      </c>
      <c r="G157" t="s">
        <v>197</v>
      </c>
      <c r="H157" t="s">
        <v>70</v>
      </c>
      <c r="I157" s="6">
        <v>41640</v>
      </c>
      <c r="J157" s="7">
        <v>281.5</v>
      </c>
      <c r="K157" s="8"/>
      <c r="L157" s="7">
        <v>302.5</v>
      </c>
      <c r="M157" s="8"/>
      <c r="N157" s="7" t="s">
        <v>414</v>
      </c>
      <c r="P157" s="7">
        <v>356</v>
      </c>
      <c r="Q157" s="8"/>
      <c r="R157" s="7">
        <v>267</v>
      </c>
      <c r="S157" s="8"/>
      <c r="T157">
        <v>285</v>
      </c>
      <c r="V157" s="5">
        <v>270</v>
      </c>
      <c r="W157">
        <v>283</v>
      </c>
      <c r="X157">
        <v>276.5</v>
      </c>
      <c r="Y157" s="8"/>
    </row>
    <row r="158" spans="2:25" x14ac:dyDescent="0.2">
      <c r="B158" s="1">
        <v>41671</v>
      </c>
      <c r="C158" t="s">
        <v>121</v>
      </c>
      <c r="D158" t="s">
        <v>156</v>
      </c>
      <c r="F158" t="s">
        <v>257</v>
      </c>
      <c r="G158" t="s">
        <v>197</v>
      </c>
      <c r="H158" t="s">
        <v>214</v>
      </c>
      <c r="I158" s="6">
        <v>41671</v>
      </c>
      <c r="J158" s="7">
        <v>299</v>
      </c>
      <c r="K158" s="8"/>
      <c r="L158" s="7">
        <v>316</v>
      </c>
      <c r="M158" s="8"/>
      <c r="N158" s="7" t="s">
        <v>414</v>
      </c>
      <c r="P158" s="7">
        <v>377.5</v>
      </c>
      <c r="Q158" s="8"/>
      <c r="R158" s="7">
        <v>267</v>
      </c>
      <c r="S158" s="8"/>
      <c r="T158">
        <v>292.5</v>
      </c>
      <c r="V158" s="5">
        <v>275</v>
      </c>
      <c r="W158">
        <v>288</v>
      </c>
      <c r="X158">
        <v>281.5</v>
      </c>
      <c r="Y158" s="8"/>
    </row>
    <row r="159" spans="2:25" x14ac:dyDescent="0.2">
      <c r="B159" s="1">
        <v>41699</v>
      </c>
      <c r="C159" t="s">
        <v>121</v>
      </c>
      <c r="D159" t="s">
        <v>151</v>
      </c>
      <c r="F159" t="s">
        <v>257</v>
      </c>
      <c r="G159" t="s">
        <v>197</v>
      </c>
      <c r="H159" t="s">
        <v>214</v>
      </c>
      <c r="I159" s="6">
        <v>41699</v>
      </c>
      <c r="J159" s="7">
        <v>299</v>
      </c>
      <c r="K159" s="8"/>
      <c r="L159" s="7">
        <v>306</v>
      </c>
      <c r="M159" s="8"/>
      <c r="N159" s="7" t="s">
        <v>414</v>
      </c>
      <c r="P159" s="7">
        <v>377.5</v>
      </c>
      <c r="Q159" s="8"/>
      <c r="R159" s="7">
        <v>267</v>
      </c>
      <c r="S159" s="8"/>
      <c r="T159">
        <v>292.5</v>
      </c>
      <c r="V159" s="5">
        <v>275</v>
      </c>
      <c r="W159">
        <v>288</v>
      </c>
      <c r="X159">
        <v>281.5</v>
      </c>
      <c r="Y159" s="8"/>
    </row>
    <row r="160" spans="2:25" x14ac:dyDescent="0.2">
      <c r="B160" s="1">
        <v>41730</v>
      </c>
      <c r="C160" t="s">
        <v>121</v>
      </c>
      <c r="D160" t="s">
        <v>151</v>
      </c>
      <c r="F160" t="s">
        <v>257</v>
      </c>
      <c r="G160" t="s">
        <v>197</v>
      </c>
      <c r="H160" t="s">
        <v>214</v>
      </c>
      <c r="I160" s="6">
        <v>41730</v>
      </c>
      <c r="J160" s="7">
        <v>299</v>
      </c>
      <c r="K160" s="8"/>
      <c r="L160" s="7">
        <v>306</v>
      </c>
      <c r="M160" s="8"/>
      <c r="N160" s="7" t="s">
        <v>414</v>
      </c>
      <c r="P160" s="7">
        <v>377.5</v>
      </c>
      <c r="Q160" s="8"/>
      <c r="R160" s="7">
        <v>267</v>
      </c>
      <c r="S160" s="8"/>
      <c r="T160">
        <v>292.5</v>
      </c>
      <c r="V160" s="5">
        <v>276</v>
      </c>
      <c r="W160">
        <v>288</v>
      </c>
      <c r="X160">
        <v>282</v>
      </c>
      <c r="Y160" s="8"/>
    </row>
    <row r="161" spans="2:25" x14ac:dyDescent="0.2">
      <c r="B161" s="1">
        <v>41760</v>
      </c>
      <c r="C161" t="s">
        <v>121</v>
      </c>
      <c r="D161" t="s">
        <v>157</v>
      </c>
      <c r="F161" t="s">
        <v>257</v>
      </c>
      <c r="G161" t="s">
        <v>197</v>
      </c>
      <c r="H161" t="s">
        <v>214</v>
      </c>
      <c r="I161" s="6">
        <v>41760</v>
      </c>
      <c r="J161" s="7">
        <v>299</v>
      </c>
      <c r="K161" s="8"/>
      <c r="L161" s="7">
        <v>296</v>
      </c>
      <c r="M161" s="8"/>
      <c r="N161" s="7" t="s">
        <v>414</v>
      </c>
      <c r="P161" s="7">
        <v>377.5</v>
      </c>
      <c r="Q161" s="8"/>
      <c r="R161" s="7">
        <v>267</v>
      </c>
      <c r="S161" s="8"/>
      <c r="T161">
        <v>292.5</v>
      </c>
      <c r="V161" s="5">
        <v>276</v>
      </c>
      <c r="W161">
        <v>288</v>
      </c>
      <c r="X161">
        <v>282</v>
      </c>
      <c r="Y161" s="8"/>
    </row>
    <row r="162" spans="2:25" x14ac:dyDescent="0.2">
      <c r="B162" s="1">
        <v>41791</v>
      </c>
      <c r="C162" t="s">
        <v>122</v>
      </c>
      <c r="D162" t="s">
        <v>158</v>
      </c>
      <c r="F162" t="s">
        <v>257</v>
      </c>
      <c r="G162" t="s">
        <v>197</v>
      </c>
      <c r="H162" t="s">
        <v>377</v>
      </c>
      <c r="I162" s="6">
        <v>41791</v>
      </c>
      <c r="J162" s="7">
        <v>254</v>
      </c>
      <c r="K162" s="8"/>
      <c r="L162" s="7">
        <v>256</v>
      </c>
      <c r="M162" s="8"/>
      <c r="N162" s="7" t="s">
        <v>414</v>
      </c>
      <c r="P162" s="7">
        <v>377.5</v>
      </c>
      <c r="Q162" s="8"/>
      <c r="R162" s="7">
        <v>267</v>
      </c>
      <c r="S162" s="8"/>
      <c r="T162">
        <v>272.5</v>
      </c>
      <c r="V162" s="5">
        <v>240</v>
      </c>
      <c r="W162">
        <v>250</v>
      </c>
      <c r="X162">
        <v>245</v>
      </c>
      <c r="Y162" s="8"/>
    </row>
    <row r="163" spans="2:25" x14ac:dyDescent="0.2">
      <c r="B163" s="1">
        <v>41821</v>
      </c>
      <c r="C163" t="s">
        <v>122</v>
      </c>
      <c r="D163" t="s">
        <v>159</v>
      </c>
      <c r="F163" t="s">
        <v>258</v>
      </c>
      <c r="G163" t="s">
        <v>308</v>
      </c>
      <c r="H163" t="s">
        <v>377</v>
      </c>
      <c r="I163" s="6">
        <v>41821</v>
      </c>
      <c r="J163" s="7">
        <v>254</v>
      </c>
      <c r="K163" s="8"/>
      <c r="L163" s="7">
        <v>261</v>
      </c>
      <c r="M163" s="8"/>
      <c r="N163" s="7" t="s">
        <v>414</v>
      </c>
      <c r="P163" s="7">
        <v>382.5</v>
      </c>
      <c r="Q163" s="8"/>
      <c r="R163" s="7">
        <v>272</v>
      </c>
      <c r="S163" s="8"/>
      <c r="T163">
        <v>272.5</v>
      </c>
      <c r="V163" s="5">
        <v>240</v>
      </c>
      <c r="W163">
        <v>250</v>
      </c>
      <c r="X163">
        <v>245</v>
      </c>
      <c r="Y163" s="8"/>
    </row>
    <row r="164" spans="2:25" x14ac:dyDescent="0.2">
      <c r="B164" s="1">
        <v>41852</v>
      </c>
      <c r="C164" t="s">
        <v>118</v>
      </c>
      <c r="D164" t="s">
        <v>160</v>
      </c>
      <c r="F164" t="s">
        <v>259</v>
      </c>
      <c r="G164" t="s">
        <v>309</v>
      </c>
      <c r="H164" t="s">
        <v>378</v>
      </c>
      <c r="I164" s="6">
        <v>41852</v>
      </c>
      <c r="J164" s="7">
        <v>253.5</v>
      </c>
      <c r="K164" s="8"/>
      <c r="L164" s="7">
        <v>285</v>
      </c>
      <c r="M164" s="8"/>
      <c r="N164" s="7" t="s">
        <v>414</v>
      </c>
      <c r="P164" s="7">
        <v>357.5</v>
      </c>
      <c r="Q164" s="8"/>
      <c r="R164" s="7">
        <v>267.5</v>
      </c>
      <c r="S164" s="8"/>
      <c r="T164">
        <v>279</v>
      </c>
      <c r="V164" s="5">
        <v>232</v>
      </c>
      <c r="W164">
        <v>243</v>
      </c>
      <c r="X164">
        <v>237.5</v>
      </c>
      <c r="Y164" s="8"/>
    </row>
    <row r="165" spans="2:25" x14ac:dyDescent="0.2">
      <c r="B165" s="1">
        <v>41883</v>
      </c>
      <c r="C165" t="s">
        <v>123</v>
      </c>
      <c r="D165" t="s">
        <v>161</v>
      </c>
      <c r="F165" t="s">
        <v>260</v>
      </c>
      <c r="G165" t="s">
        <v>309</v>
      </c>
      <c r="H165" t="s">
        <v>379</v>
      </c>
      <c r="I165" s="6">
        <v>41883</v>
      </c>
      <c r="J165" s="7">
        <v>259.5</v>
      </c>
      <c r="K165" s="8"/>
      <c r="L165" s="7">
        <v>296.5</v>
      </c>
      <c r="M165" s="8"/>
      <c r="N165" s="7" t="s">
        <v>414</v>
      </c>
      <c r="P165" s="7">
        <v>370</v>
      </c>
      <c r="Q165" s="8"/>
      <c r="R165" s="7">
        <v>267.5</v>
      </c>
      <c r="S165" s="8"/>
      <c r="T165">
        <v>290</v>
      </c>
      <c r="V165" s="5">
        <v>234</v>
      </c>
      <c r="W165">
        <v>244</v>
      </c>
      <c r="X165">
        <v>239</v>
      </c>
      <c r="Y165" s="8"/>
    </row>
    <row r="166" spans="2:25" x14ac:dyDescent="0.2">
      <c r="B166" s="1">
        <v>41913</v>
      </c>
      <c r="C166" t="s">
        <v>124</v>
      </c>
      <c r="D166" t="s">
        <v>154</v>
      </c>
      <c r="F166" t="s">
        <v>260</v>
      </c>
      <c r="G166" t="s">
        <v>309</v>
      </c>
      <c r="H166" t="s">
        <v>380</v>
      </c>
      <c r="I166" s="6">
        <v>41913</v>
      </c>
      <c r="J166" s="7">
        <v>264.5</v>
      </c>
      <c r="K166" s="8"/>
      <c r="L166" s="7">
        <v>288</v>
      </c>
      <c r="M166" s="8"/>
      <c r="N166" s="7" t="s">
        <v>414</v>
      </c>
      <c r="P166" s="7">
        <v>370</v>
      </c>
      <c r="Q166" s="8"/>
      <c r="R166" s="7">
        <v>267.5</v>
      </c>
      <c r="S166" s="8"/>
      <c r="T166">
        <v>297.5</v>
      </c>
      <c r="V166" s="5">
        <v>236</v>
      </c>
      <c r="W166">
        <v>247</v>
      </c>
      <c r="X166">
        <v>241.5</v>
      </c>
      <c r="Y166" s="8"/>
    </row>
    <row r="167" spans="2:25" x14ac:dyDescent="0.2">
      <c r="B167" s="1">
        <v>41944</v>
      </c>
      <c r="C167" t="s">
        <v>124</v>
      </c>
      <c r="D167" t="s">
        <v>154</v>
      </c>
      <c r="F167" t="s">
        <v>260</v>
      </c>
      <c r="G167" t="s">
        <v>309</v>
      </c>
      <c r="H167" t="s">
        <v>380</v>
      </c>
      <c r="I167" s="6">
        <v>41944</v>
      </c>
      <c r="J167" s="7">
        <v>264.5</v>
      </c>
      <c r="K167" s="8"/>
      <c r="L167" s="7">
        <v>288</v>
      </c>
      <c r="M167" s="8"/>
      <c r="N167" s="7" t="s">
        <v>414</v>
      </c>
      <c r="P167" s="7">
        <v>370</v>
      </c>
      <c r="Q167" s="8"/>
      <c r="R167" s="7">
        <v>267.5</v>
      </c>
      <c r="S167" s="8"/>
      <c r="T167">
        <v>297.5</v>
      </c>
      <c r="V167" s="5">
        <v>241</v>
      </c>
      <c r="W167">
        <v>252</v>
      </c>
      <c r="X167">
        <v>246.5</v>
      </c>
      <c r="Y167" s="8"/>
    </row>
    <row r="168" spans="2:25" x14ac:dyDescent="0.2">
      <c r="B168" s="1">
        <v>41974</v>
      </c>
      <c r="C168" t="s">
        <v>125</v>
      </c>
      <c r="D168" t="s">
        <v>162</v>
      </c>
      <c r="F168" t="s">
        <v>260</v>
      </c>
      <c r="G168" t="s">
        <v>309</v>
      </c>
      <c r="H168" t="s">
        <v>380</v>
      </c>
      <c r="I168" s="6">
        <v>41974</v>
      </c>
      <c r="J168" s="7">
        <v>268.5</v>
      </c>
      <c r="K168" s="8"/>
      <c r="L168" s="7">
        <v>280</v>
      </c>
      <c r="M168" s="8"/>
      <c r="N168" s="7" t="s">
        <v>414</v>
      </c>
      <c r="P168" s="7">
        <v>370</v>
      </c>
      <c r="Q168" s="8"/>
      <c r="R168" s="7">
        <v>267.5</v>
      </c>
      <c r="S168" s="8"/>
      <c r="T168">
        <v>297.5</v>
      </c>
      <c r="V168" s="5">
        <v>241</v>
      </c>
      <c r="W168">
        <v>252</v>
      </c>
      <c r="X168">
        <v>246.5</v>
      </c>
      <c r="Y168" s="8"/>
    </row>
    <row r="169" spans="2:25" x14ac:dyDescent="0.2">
      <c r="B169" s="1">
        <v>42005</v>
      </c>
      <c r="C169" t="s">
        <v>126</v>
      </c>
      <c r="D169" t="s">
        <v>163</v>
      </c>
      <c r="F169" t="s">
        <v>258</v>
      </c>
      <c r="G169" t="s">
        <v>310</v>
      </c>
      <c r="H169" t="s">
        <v>381</v>
      </c>
      <c r="I169" s="6">
        <v>42005</v>
      </c>
      <c r="J169" s="7">
        <v>277.5</v>
      </c>
      <c r="K169" s="8"/>
      <c r="L169" s="7">
        <v>283.5</v>
      </c>
      <c r="M169" s="8"/>
      <c r="N169" s="7" t="s">
        <v>414</v>
      </c>
      <c r="P169" s="7">
        <v>382.5</v>
      </c>
      <c r="Q169" s="8"/>
      <c r="R169" s="7">
        <v>268</v>
      </c>
      <c r="S169" s="8"/>
      <c r="T169">
        <v>304</v>
      </c>
      <c r="V169" s="5">
        <v>245</v>
      </c>
      <c r="W169">
        <v>256</v>
      </c>
      <c r="X169">
        <v>250.5</v>
      </c>
      <c r="Y169" s="8"/>
    </row>
    <row r="170" spans="2:25" x14ac:dyDescent="0.2">
      <c r="B170" s="1">
        <v>42036</v>
      </c>
      <c r="C170" t="s">
        <v>127</v>
      </c>
      <c r="D170" t="s">
        <v>164</v>
      </c>
      <c r="F170" t="s">
        <v>258</v>
      </c>
      <c r="G170" t="s">
        <v>310</v>
      </c>
      <c r="H170" t="s">
        <v>381</v>
      </c>
      <c r="I170" s="6">
        <v>42036</v>
      </c>
      <c r="J170" s="7">
        <v>288</v>
      </c>
      <c r="K170" s="8"/>
      <c r="L170" s="7">
        <v>290.5</v>
      </c>
      <c r="M170" s="8"/>
      <c r="N170" s="7" t="s">
        <v>414</v>
      </c>
      <c r="P170" s="7">
        <v>382.5</v>
      </c>
      <c r="Q170" s="8"/>
      <c r="R170" s="7">
        <v>268</v>
      </c>
      <c r="S170" s="8"/>
      <c r="T170">
        <v>304</v>
      </c>
      <c r="V170" s="5">
        <v>255</v>
      </c>
      <c r="W170">
        <v>266</v>
      </c>
      <c r="X170">
        <v>260.5</v>
      </c>
      <c r="Y170" s="8"/>
    </row>
    <row r="171" spans="2:25" x14ac:dyDescent="0.2">
      <c r="B171" s="1">
        <v>42064</v>
      </c>
      <c r="C171" t="s">
        <v>128</v>
      </c>
      <c r="D171" t="s">
        <v>70</v>
      </c>
      <c r="F171" t="s">
        <v>261</v>
      </c>
      <c r="G171" t="s">
        <v>311</v>
      </c>
      <c r="H171" t="s">
        <v>375</v>
      </c>
      <c r="I171" s="6">
        <v>42064</v>
      </c>
      <c r="J171" s="7">
        <v>289</v>
      </c>
      <c r="K171" s="8"/>
      <c r="L171" s="7">
        <v>285</v>
      </c>
      <c r="M171" s="8"/>
      <c r="N171" s="7" t="s">
        <v>414</v>
      </c>
      <c r="P171" s="7">
        <v>392.5</v>
      </c>
      <c r="Q171" s="8"/>
      <c r="R171" s="7">
        <v>271</v>
      </c>
      <c r="S171" s="8"/>
      <c r="T171">
        <v>310</v>
      </c>
      <c r="V171" s="5">
        <v>262</v>
      </c>
      <c r="W171">
        <v>276</v>
      </c>
      <c r="X171">
        <v>269</v>
      </c>
      <c r="Y171" s="8"/>
    </row>
    <row r="172" spans="2:25" x14ac:dyDescent="0.2">
      <c r="B172" s="1">
        <v>42095</v>
      </c>
      <c r="C172" t="s">
        <v>128</v>
      </c>
      <c r="D172" t="s">
        <v>162</v>
      </c>
      <c r="F172" t="s">
        <v>261</v>
      </c>
      <c r="G172" t="s">
        <v>197</v>
      </c>
      <c r="H172" t="s">
        <v>375</v>
      </c>
      <c r="I172" s="6">
        <v>42095</v>
      </c>
      <c r="J172" s="7">
        <v>289</v>
      </c>
      <c r="K172" s="8"/>
      <c r="L172" s="7">
        <v>280</v>
      </c>
      <c r="M172" s="8"/>
      <c r="N172" s="7" t="s">
        <v>414</v>
      </c>
      <c r="P172" s="7">
        <v>392.5</v>
      </c>
      <c r="Q172" s="8"/>
      <c r="R172" s="7">
        <v>267</v>
      </c>
      <c r="S172" s="8"/>
      <c r="T172">
        <v>310</v>
      </c>
      <c r="V172" s="5">
        <v>263</v>
      </c>
      <c r="W172">
        <v>277</v>
      </c>
      <c r="X172">
        <v>270</v>
      </c>
      <c r="Y172" s="8"/>
    </row>
    <row r="173" spans="2:25" x14ac:dyDescent="0.2">
      <c r="B173" s="1">
        <v>42125</v>
      </c>
      <c r="C173" t="s">
        <v>128</v>
      </c>
      <c r="D173" t="s">
        <v>162</v>
      </c>
      <c r="F173" t="s">
        <v>261</v>
      </c>
      <c r="G173" t="s">
        <v>197</v>
      </c>
      <c r="H173" t="s">
        <v>375</v>
      </c>
      <c r="I173" s="6">
        <v>42125</v>
      </c>
      <c r="J173" s="7">
        <v>289</v>
      </c>
      <c r="K173" s="8"/>
      <c r="L173" s="7">
        <v>280</v>
      </c>
      <c r="M173" s="8"/>
      <c r="N173" s="7" t="s">
        <v>414</v>
      </c>
      <c r="P173" s="7">
        <v>392.5</v>
      </c>
      <c r="Q173" s="8"/>
      <c r="R173" s="7">
        <v>267</v>
      </c>
      <c r="S173" s="8"/>
      <c r="T173">
        <v>310</v>
      </c>
      <c r="V173" s="5">
        <v>258</v>
      </c>
      <c r="W173">
        <v>273</v>
      </c>
      <c r="X173">
        <v>265.5</v>
      </c>
      <c r="Y173" s="8"/>
    </row>
    <row r="174" spans="2:25" x14ac:dyDescent="0.2">
      <c r="B174" s="1">
        <v>42156</v>
      </c>
      <c r="C174" t="s">
        <v>128</v>
      </c>
      <c r="D174" t="s">
        <v>162</v>
      </c>
      <c r="F174" t="s">
        <v>261</v>
      </c>
      <c r="G174" t="s">
        <v>197</v>
      </c>
      <c r="H174" t="s">
        <v>375</v>
      </c>
      <c r="I174" s="6">
        <v>42156</v>
      </c>
      <c r="J174" s="7">
        <v>289</v>
      </c>
      <c r="K174" s="8"/>
      <c r="L174" s="7">
        <v>280</v>
      </c>
      <c r="M174" s="8"/>
      <c r="N174" s="7" t="s">
        <v>414</v>
      </c>
      <c r="P174" s="7">
        <v>392.5</v>
      </c>
      <c r="Q174" s="8"/>
      <c r="R174" s="7">
        <v>267</v>
      </c>
      <c r="S174" s="8"/>
      <c r="T174">
        <v>310</v>
      </c>
      <c r="V174" s="5"/>
      <c r="Y174" s="8"/>
    </row>
    <row r="175" spans="2:25" x14ac:dyDescent="0.2">
      <c r="B175" s="1">
        <v>42186</v>
      </c>
      <c r="C175" t="s">
        <v>129</v>
      </c>
      <c r="D175" t="s">
        <v>140</v>
      </c>
      <c r="E175" t="s">
        <v>175</v>
      </c>
      <c r="F175" t="s">
        <v>261</v>
      </c>
      <c r="G175" t="s">
        <v>312</v>
      </c>
      <c r="H175" t="s">
        <v>190</v>
      </c>
      <c r="I175" s="6">
        <v>42186</v>
      </c>
      <c r="J175" s="7">
        <v>232.5</v>
      </c>
      <c r="K175" s="8"/>
      <c r="L175" s="7">
        <v>241.5</v>
      </c>
      <c r="M175" s="8"/>
      <c r="N175" s="7">
        <v>212</v>
      </c>
      <c r="P175" s="7">
        <v>392.5</v>
      </c>
      <c r="Q175" s="8"/>
      <c r="R175" s="7">
        <v>265</v>
      </c>
      <c r="S175" s="8"/>
      <c r="T175">
        <v>302.5</v>
      </c>
      <c r="V175" s="5">
        <v>210</v>
      </c>
      <c r="W175">
        <v>223</v>
      </c>
      <c r="X175">
        <v>216.5</v>
      </c>
      <c r="Y175" s="8"/>
    </row>
    <row r="176" spans="2:25" x14ac:dyDescent="0.2">
      <c r="B176" s="1">
        <v>42217</v>
      </c>
      <c r="C176" t="s">
        <v>129</v>
      </c>
      <c r="D176" t="s">
        <v>165</v>
      </c>
      <c r="E176" t="s">
        <v>86</v>
      </c>
      <c r="F176" t="s">
        <v>262</v>
      </c>
      <c r="G176" t="s">
        <v>313</v>
      </c>
      <c r="H176" t="s">
        <v>184</v>
      </c>
      <c r="I176" s="6">
        <v>42217</v>
      </c>
      <c r="J176" s="7">
        <v>232.5</v>
      </c>
      <c r="K176" s="8"/>
      <c r="L176" s="7">
        <v>239</v>
      </c>
      <c r="M176" s="8"/>
      <c r="N176" s="7">
        <v>185.5</v>
      </c>
      <c r="P176" s="7">
        <v>387.5</v>
      </c>
      <c r="Q176" s="8"/>
      <c r="R176" s="7">
        <v>257.5</v>
      </c>
      <c r="S176" s="8"/>
      <c r="T176">
        <v>296</v>
      </c>
      <c r="V176" s="5">
        <v>211</v>
      </c>
      <c r="W176">
        <v>223</v>
      </c>
      <c r="X176">
        <v>217</v>
      </c>
      <c r="Y176" s="8"/>
    </row>
    <row r="177" spans="2:25" x14ac:dyDescent="0.2">
      <c r="B177" s="1">
        <v>42248</v>
      </c>
      <c r="C177" t="s">
        <v>129</v>
      </c>
      <c r="D177" t="s">
        <v>165</v>
      </c>
      <c r="E177" t="s">
        <v>86</v>
      </c>
      <c r="F177" t="s">
        <v>262</v>
      </c>
      <c r="G177" t="s">
        <v>313</v>
      </c>
      <c r="H177" t="s">
        <v>184</v>
      </c>
      <c r="I177" s="6">
        <v>42248</v>
      </c>
      <c r="J177" s="7">
        <v>232.5</v>
      </c>
      <c r="K177" s="8"/>
      <c r="L177" s="7">
        <v>239</v>
      </c>
      <c r="M177" s="8"/>
      <c r="N177" s="7">
        <v>185.5</v>
      </c>
      <c r="P177" s="7">
        <v>387.5</v>
      </c>
      <c r="Q177" s="8"/>
      <c r="R177" s="7">
        <v>257.5</v>
      </c>
      <c r="S177" s="8"/>
      <c r="T177">
        <v>296</v>
      </c>
      <c r="V177" s="5">
        <v>213</v>
      </c>
      <c r="W177">
        <v>223</v>
      </c>
      <c r="X177">
        <v>218</v>
      </c>
      <c r="Y177" s="8"/>
    </row>
    <row r="178" spans="2:25" x14ac:dyDescent="0.2">
      <c r="B178" s="1">
        <v>42278</v>
      </c>
      <c r="C178" t="s">
        <v>129</v>
      </c>
      <c r="D178" t="s">
        <v>165</v>
      </c>
      <c r="E178" t="s">
        <v>86</v>
      </c>
      <c r="F178" t="s">
        <v>144</v>
      </c>
      <c r="G178" t="s">
        <v>314</v>
      </c>
      <c r="H178" t="s">
        <v>217</v>
      </c>
      <c r="I178" s="6">
        <v>42278</v>
      </c>
      <c r="J178" s="7">
        <v>232.5</v>
      </c>
      <c r="K178" s="8"/>
      <c r="L178" s="7">
        <v>239</v>
      </c>
      <c r="M178" s="8"/>
      <c r="N178" s="7">
        <v>185.5</v>
      </c>
      <c r="P178" s="7">
        <v>385</v>
      </c>
      <c r="Q178" s="8"/>
      <c r="R178" s="7">
        <v>255</v>
      </c>
      <c r="S178" s="8"/>
      <c r="T178">
        <v>300</v>
      </c>
      <c r="V178" s="5">
        <v>214</v>
      </c>
      <c r="W178">
        <v>223</v>
      </c>
      <c r="X178">
        <v>218.5</v>
      </c>
      <c r="Y178" s="8"/>
    </row>
    <row r="179" spans="2:25" x14ac:dyDescent="0.2">
      <c r="B179" s="1">
        <v>42309</v>
      </c>
      <c r="C179" t="s">
        <v>129</v>
      </c>
      <c r="D179" t="s">
        <v>165</v>
      </c>
      <c r="E179" t="s">
        <v>86</v>
      </c>
      <c r="F179" t="s">
        <v>144</v>
      </c>
      <c r="G179" t="s">
        <v>314</v>
      </c>
      <c r="H179" t="s">
        <v>217</v>
      </c>
      <c r="I179" s="6">
        <v>42309</v>
      </c>
      <c r="J179" s="7">
        <v>232.5</v>
      </c>
      <c r="K179" s="8"/>
      <c r="L179" s="7">
        <v>239</v>
      </c>
      <c r="M179" s="8"/>
      <c r="N179" s="7">
        <v>185.5</v>
      </c>
      <c r="P179" s="7">
        <v>385</v>
      </c>
      <c r="Q179" s="8"/>
      <c r="R179" s="7">
        <v>255</v>
      </c>
      <c r="S179" s="8"/>
      <c r="T179">
        <v>300</v>
      </c>
      <c r="V179" s="5">
        <v>214</v>
      </c>
      <c r="W179">
        <v>223</v>
      </c>
      <c r="X179">
        <v>218.5</v>
      </c>
      <c r="Y179" s="8"/>
    </row>
    <row r="180" spans="2:25" x14ac:dyDescent="0.2">
      <c r="B180" s="1">
        <v>42339</v>
      </c>
      <c r="C180" t="s">
        <v>130</v>
      </c>
      <c r="D180" t="s">
        <v>92</v>
      </c>
      <c r="E180" t="s">
        <v>84</v>
      </c>
      <c r="F180" t="s">
        <v>234</v>
      </c>
      <c r="G180" t="s">
        <v>315</v>
      </c>
      <c r="H180" t="s">
        <v>382</v>
      </c>
      <c r="I180" s="6">
        <v>42339</v>
      </c>
      <c r="J180" s="7">
        <v>229</v>
      </c>
      <c r="K180" s="8"/>
      <c r="L180" s="7">
        <v>234</v>
      </c>
      <c r="M180" s="8"/>
      <c r="N180" s="7">
        <v>177</v>
      </c>
      <c r="P180" s="7">
        <v>362.5</v>
      </c>
      <c r="Q180" s="8"/>
      <c r="R180" s="7">
        <v>237.5</v>
      </c>
      <c r="S180" s="8"/>
      <c r="T180">
        <v>284</v>
      </c>
      <c r="V180" s="5">
        <v>207</v>
      </c>
      <c r="W180">
        <v>217</v>
      </c>
      <c r="X180">
        <v>212</v>
      </c>
      <c r="Y180" s="8"/>
    </row>
    <row r="181" spans="2:25" x14ac:dyDescent="0.2">
      <c r="B181" s="1">
        <v>42370</v>
      </c>
      <c r="C181" t="s">
        <v>130</v>
      </c>
      <c r="D181" t="s">
        <v>166</v>
      </c>
      <c r="E181" t="s">
        <v>84</v>
      </c>
      <c r="F181" t="s">
        <v>263</v>
      </c>
      <c r="G181" t="s">
        <v>316</v>
      </c>
      <c r="H181" t="s">
        <v>383</v>
      </c>
      <c r="I181" s="6">
        <v>42370</v>
      </c>
      <c r="J181" s="7">
        <v>229</v>
      </c>
      <c r="K181" s="8"/>
      <c r="L181" s="7">
        <v>228</v>
      </c>
      <c r="M181" s="8"/>
      <c r="N181" s="7">
        <v>177</v>
      </c>
      <c r="P181" s="7">
        <v>360.5</v>
      </c>
      <c r="Q181" s="8"/>
      <c r="R181" s="7">
        <v>227.5</v>
      </c>
      <c r="S181" s="8"/>
      <c r="T181">
        <v>283.5</v>
      </c>
      <c r="V181" s="5">
        <v>211</v>
      </c>
      <c r="W181">
        <v>218</v>
      </c>
      <c r="X181">
        <v>214.5</v>
      </c>
      <c r="Y181" s="8"/>
    </row>
    <row r="182" spans="2:25" x14ac:dyDescent="0.2">
      <c r="B182" s="1">
        <v>42401</v>
      </c>
      <c r="C182" t="s">
        <v>131</v>
      </c>
      <c r="D182" t="s">
        <v>167</v>
      </c>
      <c r="E182" t="s">
        <v>83</v>
      </c>
      <c r="F182" t="s">
        <v>264</v>
      </c>
      <c r="G182" t="s">
        <v>317</v>
      </c>
      <c r="H182" t="s">
        <v>384</v>
      </c>
      <c r="I182" s="6">
        <v>42401</v>
      </c>
      <c r="J182" s="7">
        <v>216</v>
      </c>
      <c r="K182" s="8"/>
      <c r="L182" s="7">
        <v>213.5</v>
      </c>
      <c r="M182" s="8"/>
      <c r="N182" s="7">
        <v>175</v>
      </c>
      <c r="P182" s="7">
        <v>342</v>
      </c>
      <c r="Q182" s="8"/>
      <c r="R182" s="7">
        <v>235</v>
      </c>
      <c r="S182" s="8"/>
      <c r="T182">
        <v>283</v>
      </c>
      <c r="V182" s="5">
        <v>210</v>
      </c>
      <c r="W182">
        <v>217</v>
      </c>
      <c r="X182">
        <v>213.5</v>
      </c>
      <c r="Y182" s="8"/>
    </row>
    <row r="183" spans="2:25" x14ac:dyDescent="0.2">
      <c r="B183" s="1">
        <v>42430</v>
      </c>
      <c r="C183" t="s">
        <v>132</v>
      </c>
      <c r="D183" t="s">
        <v>168</v>
      </c>
      <c r="E183" t="s">
        <v>176</v>
      </c>
      <c r="F183" t="s">
        <v>264</v>
      </c>
      <c r="G183" t="s">
        <v>317</v>
      </c>
      <c r="H183" t="s">
        <v>385</v>
      </c>
      <c r="I183" s="6">
        <v>42430</v>
      </c>
      <c r="J183" s="7">
        <v>211.5</v>
      </c>
      <c r="K183" s="8"/>
      <c r="L183" s="7">
        <v>227</v>
      </c>
      <c r="M183" s="8"/>
      <c r="N183" s="7">
        <v>170</v>
      </c>
      <c r="P183" s="7">
        <v>342</v>
      </c>
      <c r="Q183" s="8"/>
      <c r="R183" s="7">
        <v>235</v>
      </c>
      <c r="S183" s="8"/>
      <c r="T183">
        <v>273</v>
      </c>
      <c r="V183" s="5">
        <v>205</v>
      </c>
      <c r="W183">
        <v>214</v>
      </c>
      <c r="X183">
        <v>209.5</v>
      </c>
      <c r="Y183" s="8"/>
    </row>
    <row r="184" spans="2:25" x14ac:dyDescent="0.2">
      <c r="B184" s="1">
        <v>42461</v>
      </c>
      <c r="C184" t="s">
        <v>133</v>
      </c>
      <c r="D184" t="s">
        <v>169</v>
      </c>
      <c r="E184" t="s">
        <v>177</v>
      </c>
      <c r="F184" t="s">
        <v>265</v>
      </c>
      <c r="G184" t="s">
        <v>191</v>
      </c>
      <c r="H184" t="s">
        <v>386</v>
      </c>
      <c r="I184" s="6">
        <v>42461</v>
      </c>
      <c r="J184" s="7">
        <v>197.5</v>
      </c>
      <c r="K184" s="8"/>
      <c r="L184" s="7">
        <v>223</v>
      </c>
      <c r="M184" s="8"/>
      <c r="N184" s="7"/>
      <c r="P184" s="7">
        <v>338</v>
      </c>
      <c r="Q184" s="8"/>
      <c r="R184" s="7">
        <v>231</v>
      </c>
      <c r="S184" s="8"/>
      <c r="T184">
        <v>265</v>
      </c>
      <c r="V184" s="5">
        <v>198</v>
      </c>
      <c r="W184">
        <v>208</v>
      </c>
      <c r="X184">
        <v>203</v>
      </c>
      <c r="Y184" s="8"/>
    </row>
    <row r="185" spans="2:25" x14ac:dyDescent="0.2">
      <c r="B185" s="1">
        <v>42491</v>
      </c>
      <c r="C185" t="s">
        <v>134</v>
      </c>
      <c r="D185" t="s">
        <v>170</v>
      </c>
      <c r="E185" t="s">
        <v>178</v>
      </c>
      <c r="F185" t="s">
        <v>266</v>
      </c>
      <c r="G185" t="s">
        <v>316</v>
      </c>
      <c r="H185" t="s">
        <v>357</v>
      </c>
      <c r="I185" s="6">
        <v>42491</v>
      </c>
      <c r="J185" s="7">
        <v>192</v>
      </c>
      <c r="K185" s="8"/>
      <c r="L185" s="7">
        <v>211</v>
      </c>
      <c r="M185" s="8"/>
      <c r="N185" s="7">
        <v>153</v>
      </c>
      <c r="P185" s="7">
        <v>334</v>
      </c>
      <c r="Q185" s="8"/>
      <c r="R185" s="7">
        <v>227.5</v>
      </c>
      <c r="S185" s="8"/>
      <c r="T185">
        <v>263</v>
      </c>
      <c r="V185" s="5">
        <v>185</v>
      </c>
      <c r="W185">
        <v>208</v>
      </c>
      <c r="X185">
        <v>196.5</v>
      </c>
      <c r="Y185" s="8"/>
    </row>
    <row r="186" spans="2:25" x14ac:dyDescent="0.2">
      <c r="B186" s="1">
        <v>42522</v>
      </c>
      <c r="C186" t="s">
        <v>135</v>
      </c>
      <c r="D186" t="s">
        <v>170</v>
      </c>
      <c r="E186" t="s">
        <v>178</v>
      </c>
      <c r="F186" t="s">
        <v>267</v>
      </c>
      <c r="G186" t="s">
        <v>318</v>
      </c>
      <c r="H186" t="s">
        <v>387</v>
      </c>
      <c r="I186" s="6">
        <v>42522</v>
      </c>
      <c r="J186" s="7">
        <v>169.5</v>
      </c>
      <c r="K186" s="8"/>
      <c r="L186" s="7">
        <v>211</v>
      </c>
      <c r="M186" s="8"/>
      <c r="N186" s="7">
        <v>153</v>
      </c>
      <c r="P186" s="7">
        <v>324</v>
      </c>
      <c r="Q186" s="8"/>
      <c r="R186" s="7">
        <v>222.5</v>
      </c>
      <c r="S186" s="8"/>
      <c r="T186">
        <v>258</v>
      </c>
      <c r="V186" s="5">
        <v>175</v>
      </c>
      <c r="W186">
        <v>198</v>
      </c>
      <c r="X186">
        <v>186.5</v>
      </c>
      <c r="Y186" s="8"/>
    </row>
    <row r="187" spans="2:25" x14ac:dyDescent="0.2">
      <c r="B187" s="1">
        <v>42552</v>
      </c>
      <c r="C187" t="s">
        <v>135</v>
      </c>
      <c r="D187" t="s">
        <v>170</v>
      </c>
      <c r="E187" t="s">
        <v>179</v>
      </c>
      <c r="F187" t="s">
        <v>74</v>
      </c>
      <c r="G187" t="s">
        <v>319</v>
      </c>
      <c r="H187" t="s">
        <v>377</v>
      </c>
      <c r="I187" s="6">
        <v>42552</v>
      </c>
      <c r="J187" s="7">
        <v>169.5</v>
      </c>
      <c r="K187" s="8"/>
      <c r="L187" s="7">
        <v>211</v>
      </c>
      <c r="M187" s="8"/>
      <c r="N187" s="7">
        <v>148</v>
      </c>
      <c r="P187" s="7">
        <v>337.5</v>
      </c>
      <c r="Q187" s="8"/>
      <c r="R187" s="7">
        <v>230</v>
      </c>
      <c r="S187" s="8"/>
      <c r="T187">
        <v>272.5</v>
      </c>
      <c r="V187" s="5">
        <v>175</v>
      </c>
      <c r="W187">
        <v>198</v>
      </c>
      <c r="X187">
        <v>186.5</v>
      </c>
      <c r="Y187" s="8"/>
    </row>
    <row r="188" spans="2:25" x14ac:dyDescent="0.2">
      <c r="B188" s="1">
        <v>42583</v>
      </c>
      <c r="C188" t="s">
        <v>136</v>
      </c>
      <c r="D188" t="s">
        <v>170</v>
      </c>
      <c r="E188" t="s">
        <v>179</v>
      </c>
      <c r="F188" t="s">
        <v>268</v>
      </c>
      <c r="G188" t="s">
        <v>320</v>
      </c>
      <c r="H188" t="s">
        <v>388</v>
      </c>
      <c r="I188" s="6">
        <v>42583</v>
      </c>
      <c r="J188" s="7">
        <v>173</v>
      </c>
      <c r="K188" s="8"/>
      <c r="L188" s="7">
        <v>211</v>
      </c>
      <c r="M188" s="8"/>
      <c r="N188" s="7">
        <v>148</v>
      </c>
      <c r="P188" s="7">
        <v>317.5</v>
      </c>
      <c r="Q188" s="8"/>
      <c r="R188" s="7">
        <v>232.5</v>
      </c>
      <c r="S188" s="8"/>
      <c r="T188">
        <v>262.5</v>
      </c>
      <c r="V188" s="5">
        <v>175</v>
      </c>
      <c r="W188">
        <v>198</v>
      </c>
      <c r="X188">
        <v>186.5</v>
      </c>
      <c r="Y188" s="8"/>
    </row>
    <row r="189" spans="2:25" x14ac:dyDescent="0.2">
      <c r="B189" s="1">
        <v>42614</v>
      </c>
      <c r="C189" t="s">
        <v>137</v>
      </c>
      <c r="D189" t="s">
        <v>171</v>
      </c>
      <c r="E189" t="s">
        <v>179</v>
      </c>
      <c r="F189" t="s">
        <v>269</v>
      </c>
      <c r="G189" t="s">
        <v>315</v>
      </c>
      <c r="H189" t="s">
        <v>377</v>
      </c>
      <c r="I189" s="6">
        <v>42614</v>
      </c>
      <c r="J189" s="7">
        <v>175.5</v>
      </c>
      <c r="K189" s="8"/>
      <c r="L189" s="7">
        <v>197</v>
      </c>
      <c r="M189" s="8"/>
      <c r="N189" s="7">
        <v>148</v>
      </c>
      <c r="P189" s="7">
        <v>322.5</v>
      </c>
      <c r="Q189" s="8"/>
      <c r="R189" s="7">
        <v>237.5</v>
      </c>
      <c r="S189" s="8"/>
      <c r="T189">
        <v>272.5</v>
      </c>
      <c r="V189" s="5">
        <v>160</v>
      </c>
      <c r="W189">
        <v>198</v>
      </c>
      <c r="X189">
        <v>179</v>
      </c>
      <c r="Y189" s="8"/>
    </row>
    <row r="190" spans="2:25" x14ac:dyDescent="0.2">
      <c r="B190" s="1">
        <v>42644</v>
      </c>
      <c r="C190" t="s">
        <v>83</v>
      </c>
      <c r="D190" t="s">
        <v>172</v>
      </c>
      <c r="E190" t="s">
        <v>179</v>
      </c>
      <c r="F190" t="s">
        <v>269</v>
      </c>
      <c r="G190" t="s">
        <v>315</v>
      </c>
      <c r="H190" t="s">
        <v>377</v>
      </c>
      <c r="I190" s="6">
        <v>42644</v>
      </c>
      <c r="J190" s="7">
        <v>175</v>
      </c>
      <c r="K190" s="8"/>
      <c r="L190" s="7">
        <v>207</v>
      </c>
      <c r="M190" s="8"/>
      <c r="N190" s="7">
        <v>148</v>
      </c>
      <c r="P190" s="7">
        <v>322.5</v>
      </c>
      <c r="Q190" s="8"/>
      <c r="R190" s="7">
        <v>237.5</v>
      </c>
      <c r="S190" s="8"/>
      <c r="T190">
        <v>272.5</v>
      </c>
      <c r="V190" s="5"/>
      <c r="Y190" s="8"/>
    </row>
    <row r="191" spans="2:25" x14ac:dyDescent="0.2">
      <c r="B191" s="1">
        <v>42675</v>
      </c>
      <c r="C191" t="s">
        <v>138</v>
      </c>
      <c r="D191" t="s">
        <v>173</v>
      </c>
      <c r="E191" t="s">
        <v>180</v>
      </c>
      <c r="F191" t="s">
        <v>269</v>
      </c>
      <c r="G191" t="s">
        <v>315</v>
      </c>
      <c r="H191" t="s">
        <v>377</v>
      </c>
      <c r="I191" s="6">
        <v>42675</v>
      </c>
      <c r="J191" s="7">
        <v>188.5</v>
      </c>
      <c r="K191" s="8"/>
      <c r="L191" s="7">
        <v>238</v>
      </c>
      <c r="M191" s="8"/>
      <c r="N191" s="7">
        <v>158</v>
      </c>
      <c r="P191" s="7">
        <v>322.5</v>
      </c>
      <c r="Q191" s="8"/>
      <c r="R191" s="7">
        <v>237.5</v>
      </c>
      <c r="S191" s="8"/>
      <c r="T191">
        <v>272.5</v>
      </c>
      <c r="V191" s="5"/>
      <c r="Y191" s="8"/>
    </row>
    <row r="192" spans="2:25" x14ac:dyDescent="0.2">
      <c r="B192" s="1">
        <v>42705</v>
      </c>
      <c r="C192" t="s">
        <v>139</v>
      </c>
      <c r="D192" t="s">
        <v>117</v>
      </c>
      <c r="E192" t="s">
        <v>181</v>
      </c>
      <c r="F192" t="s">
        <v>269</v>
      </c>
      <c r="G192" t="s">
        <v>315</v>
      </c>
      <c r="H192" t="s">
        <v>377</v>
      </c>
      <c r="I192" s="6">
        <v>42705</v>
      </c>
      <c r="J192" s="7">
        <v>237.5</v>
      </c>
      <c r="K192" s="8"/>
      <c r="L192" s="7">
        <v>248.5</v>
      </c>
      <c r="M192" s="8"/>
      <c r="N192" s="7">
        <v>168</v>
      </c>
      <c r="P192" s="7">
        <v>322.5</v>
      </c>
      <c r="Q192" s="8"/>
      <c r="R192" s="7">
        <v>237.5</v>
      </c>
      <c r="S192" s="8"/>
      <c r="T192">
        <v>272.5</v>
      </c>
      <c r="V192" s="5"/>
      <c r="Y192" s="8"/>
    </row>
    <row r="193" spans="2:25" x14ac:dyDescent="0.2">
      <c r="B193" s="1">
        <v>42736</v>
      </c>
      <c r="C193" t="s">
        <v>140</v>
      </c>
      <c r="D193" t="s">
        <v>72</v>
      </c>
      <c r="E193" t="s">
        <v>181</v>
      </c>
      <c r="F193" t="s">
        <v>270</v>
      </c>
      <c r="G193" t="s">
        <v>321</v>
      </c>
      <c r="H193" t="s">
        <v>377</v>
      </c>
      <c r="I193" s="6">
        <v>42736</v>
      </c>
      <c r="J193" s="7">
        <v>241.5</v>
      </c>
      <c r="K193" s="9">
        <v>239.27272727272728</v>
      </c>
      <c r="L193" s="7">
        <v>293.5</v>
      </c>
      <c r="M193" s="9" t="e">
        <v>#N/A</v>
      </c>
      <c r="N193" s="7">
        <v>168</v>
      </c>
      <c r="O193" s="4">
        <v>190</v>
      </c>
      <c r="P193" s="7">
        <v>324.5</v>
      </c>
      <c r="Q193" s="9">
        <v>335.45</v>
      </c>
      <c r="R193" s="7">
        <v>239.5</v>
      </c>
      <c r="S193" s="9">
        <v>246.375</v>
      </c>
      <c r="T193">
        <v>272.5</v>
      </c>
      <c r="U193" s="4">
        <v>271.69565217391306</v>
      </c>
      <c r="V193" s="5"/>
      <c r="Y193" s="9">
        <v>232.57142857142858</v>
      </c>
    </row>
    <row r="194" spans="2:25" x14ac:dyDescent="0.2">
      <c r="B194" s="1">
        <v>42767</v>
      </c>
      <c r="C194" t="s">
        <v>140</v>
      </c>
      <c r="D194" t="s">
        <v>72</v>
      </c>
      <c r="E194" t="s">
        <v>181</v>
      </c>
      <c r="F194" t="s">
        <v>270</v>
      </c>
      <c r="G194" t="s">
        <v>321</v>
      </c>
      <c r="H194" t="s">
        <v>377</v>
      </c>
      <c r="I194" s="6">
        <v>42767</v>
      </c>
      <c r="J194" s="7"/>
      <c r="K194" s="9">
        <v>248.5</v>
      </c>
      <c r="M194" s="9" t="e">
        <v>#N/A</v>
      </c>
      <c r="N194" s="7"/>
      <c r="O194" s="4">
        <v>204.15384615384616</v>
      </c>
      <c r="P194" s="7"/>
      <c r="Q194" s="9">
        <v>342.26315789473682</v>
      </c>
      <c r="R194" s="7"/>
      <c r="S194" s="9">
        <v>245.79166666666666</v>
      </c>
      <c r="U194" s="4">
        <v>271.43478260869563</v>
      </c>
      <c r="V194" s="5"/>
      <c r="Y194" s="9">
        <v>237.91304347826087</v>
      </c>
    </row>
    <row r="195" spans="2:25" x14ac:dyDescent="0.2">
      <c r="B195" s="1">
        <v>42795</v>
      </c>
      <c r="I195" s="6">
        <v>42795</v>
      </c>
      <c r="J195" s="7"/>
      <c r="K195" s="9">
        <v>244.46666666666667</v>
      </c>
      <c r="M195" s="9" t="e">
        <v>#N/A</v>
      </c>
      <c r="N195" s="7"/>
      <c r="O195" s="4">
        <v>204</v>
      </c>
      <c r="P195" s="7"/>
      <c r="Q195" s="9">
        <v>347.6</v>
      </c>
      <c r="R195" s="7"/>
      <c r="S195" s="9">
        <v>244.27586206896552</v>
      </c>
      <c r="U195" s="4">
        <v>271.03571428571428</v>
      </c>
      <c r="V195" s="5"/>
      <c r="Y195" s="9">
        <v>236.59259259259258</v>
      </c>
    </row>
    <row r="196" spans="2:25" x14ac:dyDescent="0.2">
      <c r="B196" s="1">
        <v>42826</v>
      </c>
      <c r="I196" s="6">
        <v>42826</v>
      </c>
      <c r="J196" s="7"/>
      <c r="K196" s="9">
        <v>237.66666666666666</v>
      </c>
      <c r="M196" s="9" t="e">
        <v>#N/A</v>
      </c>
      <c r="N196" s="7"/>
      <c r="O196" s="4">
        <v>205.05882352941177</v>
      </c>
      <c r="P196" s="7"/>
      <c r="Q196" s="9">
        <v>348</v>
      </c>
      <c r="R196" s="7"/>
      <c r="S196" s="9">
        <v>248.23809523809524</v>
      </c>
      <c r="U196" s="4">
        <v>265.69565217391306</v>
      </c>
      <c r="V196" s="5"/>
      <c r="Y196" s="9">
        <v>226.20833333333334</v>
      </c>
    </row>
    <row r="197" spans="2:25" x14ac:dyDescent="0.2">
      <c r="B197" s="1">
        <v>42856</v>
      </c>
      <c r="I197" s="6">
        <v>42856</v>
      </c>
      <c r="J197" s="7"/>
      <c r="K197" s="9">
        <v>209.20833333333334</v>
      </c>
      <c r="M197" s="9" t="e">
        <v>#N/A</v>
      </c>
      <c r="N197" s="7"/>
      <c r="O197" s="4">
        <v>204.21428571428572</v>
      </c>
      <c r="P197" s="7"/>
      <c r="Q197" s="9">
        <v>345.44444444444446</v>
      </c>
      <c r="R197" s="7"/>
      <c r="S197" s="9">
        <v>249.94736842105263</v>
      </c>
      <c r="U197" s="4">
        <v>267.8235294117647</v>
      </c>
      <c r="V197" s="5"/>
      <c r="Y197" s="9">
        <v>202.625</v>
      </c>
    </row>
    <row r="198" spans="2:25" x14ac:dyDescent="0.2">
      <c r="B198" s="1">
        <v>42887</v>
      </c>
      <c r="I198" s="6">
        <v>42887</v>
      </c>
      <c r="J198" s="7"/>
      <c r="K198" s="9">
        <v>186.07466666666667</v>
      </c>
      <c r="M198" s="9" t="e">
        <v>#N/A</v>
      </c>
      <c r="N198" s="7"/>
      <c r="O198" s="4">
        <v>155.8305</v>
      </c>
      <c r="P198" s="7"/>
      <c r="Q198" s="9">
        <v>342.4708</v>
      </c>
      <c r="R198" s="7"/>
      <c r="S198" s="9">
        <v>249.80357142857142</v>
      </c>
      <c r="U198" s="4">
        <v>266.375</v>
      </c>
      <c r="V198" s="5"/>
      <c r="Y198" s="9">
        <v>180.84782608695653</v>
      </c>
    </row>
    <row r="199" spans="2:25" x14ac:dyDescent="0.2">
      <c r="B199" s="1">
        <v>42917</v>
      </c>
      <c r="I199" s="6">
        <v>42917</v>
      </c>
      <c r="J199" s="7"/>
      <c r="K199" s="9">
        <v>192.68304347826091</v>
      </c>
      <c r="M199" s="9" t="e">
        <v>#N/A</v>
      </c>
      <c r="N199" s="7"/>
      <c r="O199" s="4">
        <v>155.5625</v>
      </c>
      <c r="P199" s="7"/>
      <c r="Q199" s="9">
        <v>334.286</v>
      </c>
      <c r="R199" s="7"/>
      <c r="S199" s="9">
        <v>249.77083333333334</v>
      </c>
      <c r="U199" s="4">
        <v>266.13043478260869</v>
      </c>
      <c r="V199" s="5"/>
      <c r="Y199" s="9">
        <v>184.86222222222221</v>
      </c>
    </row>
    <row r="200" spans="2:25" x14ac:dyDescent="0.2">
      <c r="B200" s="1">
        <v>42948</v>
      </c>
      <c r="I200" s="6">
        <v>42948</v>
      </c>
      <c r="J200" s="7"/>
      <c r="K200" s="9">
        <v>198.02599999999998</v>
      </c>
      <c r="M200" s="9" t="e">
        <v>#N/A</v>
      </c>
      <c r="N200" s="7"/>
      <c r="O200" s="4">
        <v>157.70588235294119</v>
      </c>
      <c r="P200" s="7"/>
      <c r="Q200" s="9">
        <v>330.21733333333333</v>
      </c>
      <c r="R200" s="7"/>
      <c r="S200" s="9">
        <v>250.89399999999998</v>
      </c>
      <c r="U200" s="4">
        <v>264.39620689655169</v>
      </c>
      <c r="V200" s="5"/>
      <c r="Y200" s="9">
        <v>192.71428571428572</v>
      </c>
    </row>
    <row r="201" spans="2:25" x14ac:dyDescent="0.2">
      <c r="B201" s="1">
        <v>42979</v>
      </c>
      <c r="I201" s="6">
        <v>42979</v>
      </c>
      <c r="J201" s="7"/>
      <c r="K201" s="9">
        <v>211.43772727272727</v>
      </c>
      <c r="M201" s="9" t="e">
        <v>#N/A</v>
      </c>
      <c r="N201" s="7"/>
      <c r="O201" s="4">
        <v>157.84615384615384</v>
      </c>
      <c r="P201" s="7"/>
      <c r="Q201" s="9">
        <v>330.94736842105266</v>
      </c>
      <c r="R201" s="7"/>
      <c r="S201" s="9">
        <v>257.55714285714282</v>
      </c>
      <c r="U201" s="4">
        <v>265.61363636363637</v>
      </c>
      <c r="V201" s="5"/>
      <c r="Y201" s="9">
        <v>212.655</v>
      </c>
    </row>
    <row r="202" spans="2:25" x14ac:dyDescent="0.2">
      <c r="B202" s="1">
        <v>43009</v>
      </c>
      <c r="I202" s="6">
        <v>43009</v>
      </c>
      <c r="J202" s="7"/>
      <c r="K202" s="9">
        <v>224.10058823529411</v>
      </c>
      <c r="M202" s="9" t="e">
        <v>#N/A</v>
      </c>
      <c r="N202" s="7"/>
      <c r="O202" s="4">
        <v>157.33333333333334</v>
      </c>
      <c r="P202" s="7"/>
      <c r="Q202" s="9">
        <v>335.16666666666669</v>
      </c>
      <c r="R202" s="7"/>
      <c r="S202" s="9">
        <v>259.5</v>
      </c>
      <c r="U202" s="4">
        <v>264.82045454545454</v>
      </c>
      <c r="V202" s="5"/>
      <c r="Y202" s="9">
        <v>224.25</v>
      </c>
    </row>
    <row r="203" spans="2:25" x14ac:dyDescent="0.2">
      <c r="B203" s="1">
        <v>43040</v>
      </c>
      <c r="I203" s="6">
        <v>43040</v>
      </c>
      <c r="J203" s="7"/>
      <c r="K203" s="9">
        <v>236.37074074074076</v>
      </c>
      <c r="M203" s="9" t="e">
        <v>#N/A</v>
      </c>
      <c r="N203" s="7"/>
      <c r="O203" s="4">
        <v>194.1875</v>
      </c>
      <c r="P203" s="7"/>
      <c r="Q203" s="9">
        <v>354.90384615384613</v>
      </c>
      <c r="R203" s="7"/>
      <c r="S203" s="9">
        <v>261.93266666666665</v>
      </c>
      <c r="U203" s="4">
        <v>278.45862068965516</v>
      </c>
      <c r="V203" s="5"/>
      <c r="Y203" s="9">
        <v>229.38434782608695</v>
      </c>
    </row>
    <row r="204" spans="2:25" x14ac:dyDescent="0.2">
      <c r="B204" s="1">
        <v>43070</v>
      </c>
      <c r="I204" s="6">
        <v>43070</v>
      </c>
      <c r="J204" s="7"/>
      <c r="K204" s="9">
        <v>246.08850000000001</v>
      </c>
      <c r="M204" s="9" t="e">
        <v>#N/A</v>
      </c>
      <c r="N204" s="7"/>
      <c r="O204" s="4" t="e">
        <v>#N/A</v>
      </c>
      <c r="P204" s="7"/>
      <c r="Q204" s="9">
        <v>371.10526315789474</v>
      </c>
      <c r="R204" s="7"/>
      <c r="S204" s="9">
        <v>263.70809523809521</v>
      </c>
      <c r="U204" s="4">
        <v>287.41700000000003</v>
      </c>
      <c r="V204" s="5"/>
      <c r="Y204" s="9" t="e">
        <v>#N/A</v>
      </c>
    </row>
    <row r="205" spans="2:25" x14ac:dyDescent="0.2">
      <c r="B205" s="1">
        <v>43101</v>
      </c>
      <c r="I205" s="6">
        <v>43101</v>
      </c>
      <c r="J205" s="7"/>
      <c r="K205" s="9">
        <v>243.03039999999999</v>
      </c>
      <c r="M205" s="9" t="e">
        <v>#N/A</v>
      </c>
      <c r="N205" s="7"/>
      <c r="O205" s="4">
        <v>214</v>
      </c>
      <c r="P205" s="7"/>
      <c r="Q205" s="9">
        <v>364.04347826086956</v>
      </c>
      <c r="R205" s="7"/>
      <c r="S205" s="9">
        <v>260.42439999999999</v>
      </c>
      <c r="U205" s="4">
        <v>284.65480000000002</v>
      </c>
      <c r="V205" s="5"/>
      <c r="Y205" s="9">
        <v>233.40909090909091</v>
      </c>
    </row>
    <row r="206" spans="2:25" x14ac:dyDescent="0.2">
      <c r="B206" s="1">
        <v>43132</v>
      </c>
      <c r="I206" s="6">
        <v>43132</v>
      </c>
      <c r="J206" s="7"/>
      <c r="K206" s="9">
        <v>242.74666666666667</v>
      </c>
      <c r="M206" s="9">
        <v>251.91</v>
      </c>
      <c r="N206" s="7"/>
      <c r="O206" s="4">
        <v>214</v>
      </c>
      <c r="P206" s="7"/>
      <c r="Q206" s="9">
        <v>364</v>
      </c>
      <c r="R206" s="7"/>
      <c r="S206" s="9">
        <v>259.53086956521742</v>
      </c>
      <c r="U206" s="4">
        <v>284.61478260869563</v>
      </c>
      <c r="V206" s="5"/>
      <c r="Y206" s="9">
        <v>232.7883333333333</v>
      </c>
    </row>
    <row r="207" spans="2:25" x14ac:dyDescent="0.2">
      <c r="B207" s="1">
        <v>43160</v>
      </c>
      <c r="I207" s="6">
        <v>43160</v>
      </c>
      <c r="J207" s="7"/>
      <c r="K207" s="9">
        <v>242.24166666666667</v>
      </c>
      <c r="M207" s="9">
        <v>252.65909090909091</v>
      </c>
      <c r="N207" s="7"/>
      <c r="O207" s="4">
        <v>214</v>
      </c>
      <c r="P207" s="7"/>
      <c r="Q207" s="9">
        <v>367.93181818181819</v>
      </c>
      <c r="R207" s="7"/>
      <c r="S207" s="9">
        <v>263.31695652173914</v>
      </c>
      <c r="U207" s="4">
        <v>287.33130434782606</v>
      </c>
      <c r="V207" s="5"/>
      <c r="Y207" s="9">
        <v>232.19541666666669</v>
      </c>
    </row>
    <row r="208" spans="2:25" x14ac:dyDescent="0.2">
      <c r="B208" s="1">
        <v>43191</v>
      </c>
      <c r="I208" s="6">
        <v>43191</v>
      </c>
      <c r="J208" s="7"/>
      <c r="K208" s="9">
        <v>240.0879166666667</v>
      </c>
      <c r="M208" s="9">
        <v>250.25</v>
      </c>
      <c r="N208" s="7"/>
      <c r="O208" s="4">
        <v>214.66666666666666</v>
      </c>
      <c r="P208" s="7"/>
      <c r="Q208" s="9">
        <v>368.6</v>
      </c>
      <c r="R208" s="7"/>
      <c r="S208" s="9">
        <v>263.32086956521738</v>
      </c>
      <c r="U208" s="4">
        <v>289.61904761904759</v>
      </c>
      <c r="V208" s="5"/>
      <c r="Y208" s="9">
        <v>225.73526315789471</v>
      </c>
    </row>
    <row r="209" spans="2:25" x14ac:dyDescent="0.2">
      <c r="B209" s="1">
        <v>43221</v>
      </c>
      <c r="I209" s="6">
        <v>43221</v>
      </c>
      <c r="J209" s="7"/>
      <c r="K209" s="9">
        <v>227.8</v>
      </c>
      <c r="M209" s="9">
        <v>244.32</v>
      </c>
      <c r="N209" s="7"/>
      <c r="O209" s="4">
        <v>212.66666666666666</v>
      </c>
      <c r="P209" s="7"/>
      <c r="Q209" s="9">
        <v>374.72</v>
      </c>
      <c r="R209" s="7"/>
      <c r="S209" s="9">
        <v>264.39999999999998</v>
      </c>
      <c r="U209" s="4">
        <v>292.60000000000002</v>
      </c>
      <c r="V209" s="5"/>
      <c r="Y209" s="9">
        <v>213.56</v>
      </c>
    </row>
    <row r="210" spans="2:25" x14ac:dyDescent="0.2">
      <c r="B210" s="1">
        <v>43252</v>
      </c>
      <c r="I210" s="6">
        <v>43252</v>
      </c>
      <c r="J210" s="7"/>
      <c r="K210" s="9">
        <v>226.55</v>
      </c>
      <c r="M210" s="9">
        <v>266.33333333333331</v>
      </c>
      <c r="N210" s="7"/>
      <c r="O210" s="4">
        <v>204.61538461538461</v>
      </c>
      <c r="P210" s="7"/>
      <c r="Q210" s="9">
        <v>393.15</v>
      </c>
      <c r="R210" s="7"/>
      <c r="S210" s="9">
        <v>269.35000000000002</v>
      </c>
      <c r="U210" s="4">
        <v>311.05</v>
      </c>
      <c r="V210" s="5"/>
      <c r="Y210" s="9">
        <v>214.83333333333334</v>
      </c>
    </row>
    <row r="211" spans="2:25" x14ac:dyDescent="0.2">
      <c r="B211" s="1">
        <v>43282</v>
      </c>
      <c r="I211" s="6">
        <v>43282</v>
      </c>
      <c r="J211" s="7"/>
      <c r="K211" s="9">
        <v>242.65</v>
      </c>
      <c r="M211" s="9">
        <v>281.91666666666669</v>
      </c>
      <c r="N211" s="7"/>
      <c r="O211" s="4">
        <v>202.35714285714286</v>
      </c>
      <c r="P211" s="7"/>
      <c r="Q211" s="9">
        <v>405.64705882352939</v>
      </c>
      <c r="R211" s="7"/>
      <c r="S211" s="9">
        <v>276.52941176470586</v>
      </c>
      <c r="U211" s="4">
        <v>324.5263157894737</v>
      </c>
      <c r="V211" s="5"/>
      <c r="Y211" s="9">
        <v>232.33333333333334</v>
      </c>
    </row>
    <row r="212" spans="2:25" x14ac:dyDescent="0.2">
      <c r="B212" s="1">
        <v>43313</v>
      </c>
      <c r="I212" s="6">
        <v>43313</v>
      </c>
      <c r="J212" s="7"/>
      <c r="K212" s="9">
        <v>259.62499999999994</v>
      </c>
      <c r="M212" s="9">
        <v>284.86296296296297</v>
      </c>
      <c r="N212" s="7"/>
      <c r="O212" s="4">
        <v>207.57142857142858</v>
      </c>
      <c r="P212" s="7"/>
      <c r="Q212" s="9">
        <v>404.98214285714283</v>
      </c>
      <c r="R212" s="7"/>
      <c r="S212" s="9">
        <v>269.57758620689651</v>
      </c>
      <c r="U212" s="4">
        <v>329.08586206896553</v>
      </c>
      <c r="V212" s="5"/>
      <c r="Y212" s="9">
        <v>245.35038461538463</v>
      </c>
    </row>
    <row r="213" spans="2:25" x14ac:dyDescent="0.2">
      <c r="B213" s="1">
        <v>43344</v>
      </c>
      <c r="I213" s="6">
        <v>43344</v>
      </c>
      <c r="J213" s="7"/>
      <c r="K213" s="9">
        <v>275.60000000000002</v>
      </c>
      <c r="M213" s="9">
        <v>296.84210526315792</v>
      </c>
      <c r="N213" s="7"/>
      <c r="O213" s="4">
        <v>220</v>
      </c>
      <c r="P213" s="7"/>
      <c r="Q213" s="9">
        <v>405.95</v>
      </c>
      <c r="R213" s="7"/>
      <c r="S213" s="9">
        <v>271.25</v>
      </c>
      <c r="U213" s="4">
        <v>335.1</v>
      </c>
      <c r="V213" s="5"/>
      <c r="Y213" s="9">
        <v>260.88235294117646</v>
      </c>
    </row>
    <row r="214" spans="2:25" x14ac:dyDescent="0.2">
      <c r="B214" s="1">
        <v>43374</v>
      </c>
      <c r="I214" s="6">
        <v>43374</v>
      </c>
      <c r="J214" s="7"/>
      <c r="K214" s="9">
        <v>283.31261704444807</v>
      </c>
      <c r="M214" s="9">
        <v>305.18237547892716</v>
      </c>
      <c r="N214" s="7"/>
      <c r="O214" s="4" t="e">
        <v>#N/A</v>
      </c>
      <c r="P214" s="7"/>
      <c r="Q214" s="9">
        <v>409.44</v>
      </c>
      <c r="R214" s="7"/>
      <c r="S214" s="9">
        <v>273.09953388026639</v>
      </c>
      <c r="U214" s="4">
        <v>338.23483057525613</v>
      </c>
      <c r="V214" s="5"/>
      <c r="Y214" s="9">
        <v>271.06705461737408</v>
      </c>
    </row>
    <row r="215" spans="2:25" x14ac:dyDescent="0.2">
      <c r="B215" s="1">
        <v>43405</v>
      </c>
      <c r="I215" s="6">
        <v>43405</v>
      </c>
      <c r="J215" s="7"/>
      <c r="K215" s="9">
        <v>292.8844338549639</v>
      </c>
      <c r="M215" s="9">
        <v>298.37102382011915</v>
      </c>
      <c r="N215" s="7"/>
      <c r="O215" s="4">
        <v>247.91666666666666</v>
      </c>
      <c r="P215" s="7"/>
      <c r="Q215" s="9">
        <v>409.70588235294116</v>
      </c>
      <c r="R215" s="7"/>
      <c r="S215" s="9">
        <v>273.09194673430568</v>
      </c>
      <c r="U215" s="4">
        <v>337.47150259067359</v>
      </c>
      <c r="V215" s="5"/>
      <c r="Y215" s="9">
        <v>274.15789473684208</v>
      </c>
    </row>
    <row r="216" spans="2:25" x14ac:dyDescent="0.2">
      <c r="B216" s="1">
        <v>43435</v>
      </c>
      <c r="I216" s="6">
        <v>43435</v>
      </c>
      <c r="J216" s="7"/>
      <c r="K216" s="9">
        <v>291.90183936124527</v>
      </c>
      <c r="M216" s="9">
        <v>293.99786457200645</v>
      </c>
      <c r="N216" s="7"/>
      <c r="O216" s="4">
        <v>251.66666666666666</v>
      </c>
      <c r="P216" s="7"/>
      <c r="Q216" s="9">
        <v>409.1764705882353</v>
      </c>
      <c r="R216" s="7"/>
      <c r="S216" s="9">
        <v>273.67435818371831</v>
      </c>
      <c r="U216" s="4">
        <v>337.38832951945079</v>
      </c>
      <c r="V216" s="5"/>
      <c r="Y216" s="9">
        <v>273.63143004115227</v>
      </c>
    </row>
    <row r="217" spans="2:25" x14ac:dyDescent="0.2">
      <c r="B217" s="1">
        <v>43466</v>
      </c>
      <c r="I217" s="6">
        <v>43466</v>
      </c>
      <c r="J217" s="7"/>
      <c r="K217" s="9">
        <v>277.83147747371771</v>
      </c>
      <c r="M217" s="9">
        <v>285.27258693865008</v>
      </c>
      <c r="N217" s="7"/>
      <c r="O217" s="4">
        <v>247.5</v>
      </c>
      <c r="P217" s="7"/>
      <c r="Q217" s="9">
        <v>408.88</v>
      </c>
      <c r="R217" s="7"/>
      <c r="S217" s="9">
        <v>279.05236520888747</v>
      </c>
      <c r="U217" s="4">
        <v>336.62593171394599</v>
      </c>
      <c r="V217" s="5"/>
      <c r="Y217" s="9">
        <v>271.66663582531459</v>
      </c>
    </row>
    <row r="218" spans="2:25" x14ac:dyDescent="0.2">
      <c r="B218" s="1">
        <v>43497</v>
      </c>
      <c r="I218" s="6">
        <v>43497</v>
      </c>
      <c r="J218" s="7"/>
      <c r="K218" s="9">
        <v>278.08418753217819</v>
      </c>
      <c r="M218" s="9">
        <v>273.99011345153804</v>
      </c>
      <c r="N218" s="7"/>
      <c r="O218" s="4">
        <v>244.875</v>
      </c>
      <c r="P218" s="7"/>
      <c r="Q218" s="9">
        <v>403.35</v>
      </c>
      <c r="R218" s="7"/>
      <c r="S218" s="9">
        <v>278.67572463768113</v>
      </c>
      <c r="U218" s="4">
        <v>332.54545454545456</v>
      </c>
      <c r="V218" s="5"/>
      <c r="Y218" s="9">
        <v>262.35642006330647</v>
      </c>
    </row>
    <row r="219" spans="2:25" x14ac:dyDescent="0.2">
      <c r="B219" s="1">
        <v>43525</v>
      </c>
      <c r="I219" s="6">
        <v>43525</v>
      </c>
      <c r="J219" s="7"/>
      <c r="K219" s="9">
        <v>263.9378125030417</v>
      </c>
      <c r="M219" s="9">
        <v>261.11240310077523</v>
      </c>
      <c r="N219" s="7"/>
      <c r="O219" s="4">
        <v>245.1764705882353</v>
      </c>
      <c r="P219" s="7"/>
      <c r="Q219" s="9">
        <v>398.85634118967459</v>
      </c>
      <c r="R219" s="7"/>
      <c r="S219" s="9">
        <v>278.67206695331697</v>
      </c>
      <c r="U219" s="4">
        <v>332.1</v>
      </c>
      <c r="V219" s="5"/>
      <c r="Y219" s="9">
        <v>254.19565217391303</v>
      </c>
    </row>
    <row r="220" spans="2:25" x14ac:dyDescent="0.2">
      <c r="B220" s="1">
        <v>43556</v>
      </c>
      <c r="I220" s="6">
        <v>43556</v>
      </c>
      <c r="J220" s="7"/>
      <c r="K220" s="9">
        <v>263.36173034719951</v>
      </c>
      <c r="M220" s="9">
        <v>262.13043478260869</v>
      </c>
      <c r="N220" s="7"/>
      <c r="O220" s="4">
        <v>241.34996481351163</v>
      </c>
      <c r="P220" s="7"/>
      <c r="Q220" s="9">
        <v>393.71428571428572</v>
      </c>
      <c r="R220" s="7"/>
      <c r="S220" s="9">
        <v>278.8</v>
      </c>
      <c r="U220" s="4">
        <v>324.62008281573497</v>
      </c>
      <c r="V220" s="5"/>
      <c r="Y220" s="9">
        <v>251.25545595141543</v>
      </c>
    </row>
    <row r="221" spans="2:25" x14ac:dyDescent="0.2">
      <c r="B221" s="1">
        <v>43586</v>
      </c>
      <c r="I221" s="6">
        <v>43586</v>
      </c>
      <c r="J221" s="7"/>
      <c r="K221" s="9">
        <v>263.08560553265545</v>
      </c>
      <c r="M221" s="9">
        <v>268.30769230769232</v>
      </c>
      <c r="N221" s="7"/>
      <c r="O221" s="4">
        <v>243.05555555555554</v>
      </c>
      <c r="P221" s="7"/>
      <c r="Q221" s="9">
        <v>386.2</v>
      </c>
      <c r="R221" s="7"/>
      <c r="S221" s="9">
        <v>278.68399008966492</v>
      </c>
      <c r="U221" s="4">
        <v>318.61538461538464</v>
      </c>
      <c r="V221" s="5"/>
      <c r="Y221" s="9">
        <v>245.34887387387388</v>
      </c>
    </row>
    <row r="222" spans="2:25" x14ac:dyDescent="0.2">
      <c r="B222" s="1">
        <v>43617</v>
      </c>
      <c r="I222" s="6">
        <v>43617</v>
      </c>
      <c r="J222" s="7"/>
      <c r="K222" s="9">
        <v>258.10000000000002</v>
      </c>
      <c r="M222" s="9">
        <v>279.95</v>
      </c>
      <c r="N222" s="7"/>
      <c r="O222" s="4">
        <v>241.92307692307693</v>
      </c>
      <c r="P222" s="7"/>
      <c r="Q222" s="9">
        <v>375.9</v>
      </c>
      <c r="R222" s="7"/>
      <c r="S222" s="9">
        <v>278.8</v>
      </c>
      <c r="U222" s="4">
        <v>311.2</v>
      </c>
      <c r="V222" s="5"/>
      <c r="Y222" s="9">
        <v>244.94736842105263</v>
      </c>
    </row>
    <row r="223" spans="2:25" x14ac:dyDescent="0.2">
      <c r="B223" s="1">
        <v>43647</v>
      </c>
      <c r="I223" s="6">
        <v>43647</v>
      </c>
      <c r="J223" s="7"/>
      <c r="K223" s="9">
        <v>258.2</v>
      </c>
      <c r="M223" s="9">
        <v>282.04000000000002</v>
      </c>
      <c r="N223" s="7"/>
      <c r="O223" s="4">
        <v>224.25</v>
      </c>
      <c r="P223" s="7"/>
      <c r="Q223" s="9">
        <v>364.84</v>
      </c>
      <c r="R223" s="7"/>
      <c r="S223" s="9">
        <v>280.88</v>
      </c>
      <c r="U223" s="4">
        <v>307.27999999999997</v>
      </c>
      <c r="V223" s="5"/>
      <c r="Y223" s="9">
        <v>245.44</v>
      </c>
    </row>
    <row r="224" spans="2:25" x14ac:dyDescent="0.2">
      <c r="B224" s="1">
        <v>43678</v>
      </c>
      <c r="I224" s="6">
        <v>43678</v>
      </c>
      <c r="J224" s="7"/>
      <c r="K224" s="9">
        <v>257.8</v>
      </c>
      <c r="M224" s="9">
        <v>280.85000000000002</v>
      </c>
      <c r="N224" s="7"/>
      <c r="O224" s="4">
        <v>224</v>
      </c>
      <c r="P224" s="7"/>
      <c r="Q224" s="9">
        <v>358.35</v>
      </c>
      <c r="R224" s="7"/>
      <c r="S224" s="9">
        <v>291.2</v>
      </c>
      <c r="U224" s="4">
        <v>308.2</v>
      </c>
      <c r="V224" s="5"/>
      <c r="Y224" s="9">
        <v>247.8</v>
      </c>
    </row>
    <row r="225" spans="2:25" x14ac:dyDescent="0.2">
      <c r="B225" s="1">
        <v>43709</v>
      </c>
      <c r="I225" s="6">
        <v>43709</v>
      </c>
      <c r="J225" s="7"/>
      <c r="K225" s="9">
        <v>257.2</v>
      </c>
      <c r="M225" s="9">
        <v>276.3</v>
      </c>
      <c r="N225" s="7"/>
      <c r="O225" s="4">
        <v>224</v>
      </c>
      <c r="P225" s="7"/>
      <c r="Q225" s="9">
        <v>356.95</v>
      </c>
      <c r="R225" s="7"/>
      <c r="S225" s="9">
        <v>286.3</v>
      </c>
      <c r="U225" s="4">
        <v>307.05</v>
      </c>
      <c r="V225" s="5"/>
      <c r="Y225" s="9">
        <v>245.05</v>
      </c>
    </row>
    <row r="226" spans="2:25" x14ac:dyDescent="0.2">
      <c r="B226" s="1">
        <v>43739</v>
      </c>
      <c r="I226" s="6">
        <v>43739</v>
      </c>
      <c r="J226" s="7"/>
      <c r="K226" s="9">
        <v>258</v>
      </c>
      <c r="M226" s="9">
        <v>272.32</v>
      </c>
      <c r="N226" s="7"/>
      <c r="O226" s="4">
        <v>225.66666666666666</v>
      </c>
      <c r="P226" s="7"/>
      <c r="Q226" s="9">
        <v>350.4</v>
      </c>
      <c r="R226" s="7"/>
      <c r="S226" s="9">
        <v>282.72000000000003</v>
      </c>
      <c r="U226" s="4">
        <v>301.68</v>
      </c>
      <c r="V226" s="5"/>
      <c r="Y226" s="9">
        <v>244.48</v>
      </c>
    </row>
    <row r="227" spans="2:25" x14ac:dyDescent="0.2">
      <c r="B227" s="1">
        <v>43770</v>
      </c>
      <c r="I227" s="6">
        <v>43770</v>
      </c>
      <c r="J227" s="7"/>
      <c r="K227" s="9">
        <v>256.2</v>
      </c>
      <c r="M227" s="9">
        <v>264.85000000000002</v>
      </c>
      <c r="N227" s="7"/>
      <c r="O227" s="4">
        <v>224</v>
      </c>
      <c r="P227" s="7"/>
      <c r="Q227" s="9">
        <v>340.85</v>
      </c>
      <c r="R227" s="7"/>
      <c r="S227" s="9">
        <v>277.55</v>
      </c>
      <c r="U227" s="4">
        <v>294.60000000000002</v>
      </c>
      <c r="V227" s="5"/>
      <c r="Y227" s="9">
        <v>244</v>
      </c>
    </row>
    <row r="228" spans="2:25" x14ac:dyDescent="0.2">
      <c r="B228" s="1">
        <v>43800</v>
      </c>
      <c r="I228" s="6">
        <v>43800</v>
      </c>
      <c r="J228" s="7"/>
      <c r="K228" s="9">
        <v>255.9375</v>
      </c>
      <c r="M228" s="9">
        <v>256.6875</v>
      </c>
      <c r="N228" s="7"/>
      <c r="O228" s="4" t="e">
        <v>#N/A</v>
      </c>
      <c r="P228" s="7"/>
      <c r="Q228" s="9">
        <v>326.8125</v>
      </c>
      <c r="R228" s="7"/>
      <c r="S228" s="9">
        <v>268.375</v>
      </c>
      <c r="U228" s="4">
        <v>279.375</v>
      </c>
      <c r="V228" s="5"/>
      <c r="Y228" s="9">
        <v>241.9375</v>
      </c>
    </row>
    <row r="229" spans="2:25" x14ac:dyDescent="0.2">
      <c r="B229" s="1">
        <v>43831</v>
      </c>
      <c r="I229" s="6">
        <v>43831</v>
      </c>
      <c r="J229" s="7"/>
      <c r="K229" s="9">
        <v>234.29166666666666</v>
      </c>
      <c r="M229" s="9">
        <v>246.41666666666666</v>
      </c>
      <c r="N229" s="7"/>
      <c r="O229" s="4" t="e">
        <v>#N/A</v>
      </c>
      <c r="P229" s="7"/>
      <c r="Q229" s="9">
        <v>300.64</v>
      </c>
      <c r="R229" s="7"/>
      <c r="S229" s="9">
        <v>256.56</v>
      </c>
      <c r="U229" s="4">
        <v>260.32</v>
      </c>
      <c r="V229" s="5"/>
      <c r="Y229" s="9">
        <v>222.54166666666666</v>
      </c>
    </row>
    <row r="230" spans="2:25" x14ac:dyDescent="0.2">
      <c r="B230" s="1">
        <v>43862</v>
      </c>
      <c r="I230" s="6">
        <v>43862</v>
      </c>
      <c r="J230" s="7"/>
      <c r="K230" s="9">
        <v>230.8</v>
      </c>
      <c r="M230" s="9">
        <v>247.15</v>
      </c>
      <c r="N230" s="7"/>
      <c r="O230" s="4" t="e">
        <v>#N/A</v>
      </c>
      <c r="P230" s="7"/>
      <c r="Q230" s="9">
        <v>299.8</v>
      </c>
      <c r="R230" s="7"/>
      <c r="S230" s="9">
        <v>252.85</v>
      </c>
      <c r="U230" s="4">
        <v>254.9</v>
      </c>
      <c r="V230" s="5"/>
      <c r="Y230" s="9">
        <v>217.5</v>
      </c>
    </row>
    <row r="231" spans="2:25" x14ac:dyDescent="0.2">
      <c r="B231" s="1">
        <v>43891</v>
      </c>
      <c r="I231" s="6">
        <v>43891</v>
      </c>
      <c r="J231" s="7"/>
      <c r="K231" s="9">
        <v>233.6</v>
      </c>
      <c r="M231" s="9">
        <v>253.4</v>
      </c>
      <c r="N231" s="7"/>
      <c r="O231" s="4" t="e">
        <v>#N/A</v>
      </c>
      <c r="P231" s="7"/>
      <c r="Q231" s="9">
        <v>313.60000000000002</v>
      </c>
      <c r="R231" s="7"/>
      <c r="S231" s="9">
        <v>259.95</v>
      </c>
      <c r="U231" s="4">
        <v>266.89999999999998</v>
      </c>
      <c r="V231" s="5"/>
      <c r="Y231" s="9">
        <v>220.75</v>
      </c>
    </row>
    <row r="232" spans="2:25" x14ac:dyDescent="0.2">
      <c r="B232" s="1">
        <v>43922</v>
      </c>
      <c r="I232" s="6">
        <v>43922</v>
      </c>
      <c r="J232" s="7"/>
      <c r="K232" s="9">
        <v>236.10669093976074</v>
      </c>
      <c r="M232" s="9" t="e">
        <v>#N/A</v>
      </c>
      <c r="N232" s="7"/>
      <c r="O232" s="4" t="e">
        <v>#N/A</v>
      </c>
      <c r="P232" s="7"/>
      <c r="Q232" s="9">
        <v>331.66666666666669</v>
      </c>
      <c r="R232" s="7"/>
      <c r="S232" s="9">
        <v>268.97624434389138</v>
      </c>
      <c r="U232" s="4">
        <v>279.79393617631865</v>
      </c>
      <c r="V232" s="5"/>
      <c r="Y232" s="9">
        <v>223.01397047022951</v>
      </c>
    </row>
    <row r="233" spans="2:25" x14ac:dyDescent="0.2">
      <c r="B233" s="1">
        <v>43952</v>
      </c>
      <c r="I233" s="6">
        <v>43952</v>
      </c>
      <c r="J233" s="7"/>
      <c r="K233" s="9">
        <v>225.65</v>
      </c>
      <c r="M233" s="9" t="e">
        <v>#N/A</v>
      </c>
      <c r="N233" s="7"/>
      <c r="O233" s="4" t="e">
        <v>#N/A</v>
      </c>
      <c r="P233" s="7"/>
      <c r="Q233" s="9">
        <v>322.85000000000002</v>
      </c>
      <c r="R233" s="7"/>
      <c r="S233" s="9">
        <v>261.85000000000002</v>
      </c>
      <c r="U233" s="4">
        <v>270.10000000000002</v>
      </c>
      <c r="V233" s="5"/>
      <c r="Y233" s="9">
        <v>210.1</v>
      </c>
    </row>
    <row r="234" spans="2:25" x14ac:dyDescent="0.2">
      <c r="B234" s="1">
        <v>43983</v>
      </c>
      <c r="I234" s="6">
        <v>43983</v>
      </c>
      <c r="J234" s="7"/>
      <c r="K234" s="9">
        <v>200.11276762033719</v>
      </c>
      <c r="M234" s="9">
        <v>232.16802815131331</v>
      </c>
      <c r="N234" s="7"/>
      <c r="O234" s="4" t="e">
        <v>#N/A</v>
      </c>
      <c r="P234" s="7"/>
      <c r="Q234" s="9">
        <v>312.21088902555692</v>
      </c>
      <c r="R234" s="7"/>
      <c r="S234" s="9">
        <v>253.73460668509676</v>
      </c>
      <c r="U234" s="4">
        <v>257.04518460927676</v>
      </c>
      <c r="V234" s="5"/>
      <c r="Y234" s="9">
        <v>184.74923882858334</v>
      </c>
    </row>
    <row r="235" spans="2:25" x14ac:dyDescent="0.2">
      <c r="B235" s="1">
        <v>44013</v>
      </c>
      <c r="I235" s="6">
        <v>44013</v>
      </c>
      <c r="J235" s="7"/>
      <c r="K235" s="9">
        <v>207.34379310344829</v>
      </c>
      <c r="M235" s="9">
        <v>244.14814814814815</v>
      </c>
      <c r="N235" s="7"/>
      <c r="O235" s="4" t="e">
        <v>#N/A</v>
      </c>
      <c r="P235" s="7"/>
      <c r="Q235" s="9">
        <v>307.42214285714283</v>
      </c>
      <c r="R235" s="7"/>
      <c r="S235" s="9">
        <v>248.22444444444443</v>
      </c>
      <c r="U235" s="4">
        <v>250.9814814814815</v>
      </c>
      <c r="V235" s="5"/>
      <c r="Y235" s="9">
        <v>191.28192307692308</v>
      </c>
    </row>
    <row r="236" spans="2:25" x14ac:dyDescent="0.2">
      <c r="B236" s="1">
        <v>44044</v>
      </c>
      <c r="I236" s="6">
        <v>44044</v>
      </c>
      <c r="J236" s="7"/>
      <c r="K236" s="9">
        <v>218.49041666666668</v>
      </c>
      <c r="M236" s="9">
        <v>259.66666666666669</v>
      </c>
      <c r="N236" s="7"/>
      <c r="O236" s="4" t="e">
        <v>#N/A</v>
      </c>
      <c r="P236" s="7"/>
      <c r="Q236" s="9" t="e">
        <v>#N/A</v>
      </c>
      <c r="R236" s="7"/>
      <c r="S236" s="9">
        <v>245.71428571428572</v>
      </c>
      <c r="U236" s="4">
        <v>247.27272727272728</v>
      </c>
      <c r="V236" s="5"/>
      <c r="Y236" s="9">
        <v>201.70454545454547</v>
      </c>
    </row>
    <row r="237" spans="2:25" x14ac:dyDescent="0.2">
      <c r="B237" s="1">
        <v>44075</v>
      </c>
      <c r="I237" s="6">
        <v>44075</v>
      </c>
      <c r="J237" s="7"/>
      <c r="K237" s="9">
        <v>225.22222222222223</v>
      </c>
      <c r="M237" s="9">
        <v>258.60714285714283</v>
      </c>
      <c r="N237" s="7"/>
      <c r="O237" s="4" t="e">
        <v>#N/A</v>
      </c>
      <c r="P237" s="7"/>
      <c r="Q237" s="9">
        <v>315.14285714285717</v>
      </c>
      <c r="R237" s="7"/>
      <c r="S237" s="9">
        <v>241.13333333333333</v>
      </c>
      <c r="U237" s="4">
        <v>242.03571428571428</v>
      </c>
      <c r="V237" s="5"/>
      <c r="Y237" s="9">
        <v>211.25925925925927</v>
      </c>
    </row>
    <row r="238" spans="2:25" x14ac:dyDescent="0.2">
      <c r="B238" s="1">
        <v>44105</v>
      </c>
      <c r="I238" s="6">
        <v>44105</v>
      </c>
      <c r="J238" s="7"/>
      <c r="K238" s="9" t="e">
        <v>#N/A</v>
      </c>
      <c r="M238" s="9">
        <v>250.625</v>
      </c>
      <c r="N238" s="7"/>
      <c r="O238" s="4">
        <v>191.61904761904762</v>
      </c>
      <c r="P238" s="7"/>
      <c r="Q238" s="9">
        <v>324.45833333333331</v>
      </c>
      <c r="R238" s="7"/>
      <c r="S238" s="9">
        <v>243.375</v>
      </c>
      <c r="U238" s="4">
        <v>244.5</v>
      </c>
      <c r="V238" s="5"/>
      <c r="Y238" s="9">
        <v>207.16666666666666</v>
      </c>
    </row>
    <row r="239" spans="2:25" x14ac:dyDescent="0.2">
      <c r="B239" s="1">
        <v>44136</v>
      </c>
      <c r="I239" s="6">
        <v>44136</v>
      </c>
      <c r="J239" s="7"/>
      <c r="K239" s="9">
        <v>218.8</v>
      </c>
      <c r="M239" s="9">
        <v>253.8</v>
      </c>
      <c r="N239" s="7"/>
      <c r="O239" s="4" t="e">
        <v>#N/A</v>
      </c>
      <c r="P239" s="7"/>
      <c r="Q239" s="9">
        <v>339.3</v>
      </c>
      <c r="R239" s="7"/>
      <c r="S239" s="9">
        <v>242.1</v>
      </c>
      <c r="U239" s="4">
        <v>248.95</v>
      </c>
      <c r="V239" s="5"/>
      <c r="Y239" s="9">
        <v>207.9</v>
      </c>
    </row>
    <row r="240" spans="2:25" ht="15" customHeight="1" x14ac:dyDescent="0.2">
      <c r="B240" s="1">
        <v>44166</v>
      </c>
      <c r="I240" s="6">
        <v>44166</v>
      </c>
      <c r="J240" s="7"/>
      <c r="K240" s="9">
        <v>227.72727272727272</v>
      </c>
      <c r="M240" s="9">
        <v>261.91304347826087</v>
      </c>
      <c r="N240" s="7"/>
      <c r="O240" s="4" t="e">
        <v>#N/A</v>
      </c>
      <c r="P240" s="7"/>
      <c r="Q240" s="9">
        <v>351.13636363636363</v>
      </c>
      <c r="R240" s="7"/>
      <c r="S240" s="9">
        <v>241.90909090909091</v>
      </c>
      <c r="U240" s="4">
        <v>252.81818181818181</v>
      </c>
      <c r="V240" s="5"/>
      <c r="Y240" s="9">
        <v>217.31818181818181</v>
      </c>
    </row>
    <row r="241" spans="2:25" ht="15" customHeight="1" x14ac:dyDescent="0.2">
      <c r="B241" s="1">
        <v>44197</v>
      </c>
      <c r="I241" s="6">
        <v>44197</v>
      </c>
      <c r="J241" s="7"/>
      <c r="K241" s="9" t="e">
        <v>#N/A</v>
      </c>
      <c r="M241" s="9">
        <v>286.5</v>
      </c>
      <c r="N241" s="7"/>
      <c r="O241" s="4" t="e">
        <v>#N/A</v>
      </c>
      <c r="P241" s="7"/>
      <c r="Q241" s="9">
        <v>378.29166666666669</v>
      </c>
      <c r="R241" s="7"/>
      <c r="S241" s="9">
        <v>248.20833333333334</v>
      </c>
      <c r="U241" s="4">
        <v>273.79166666666669</v>
      </c>
      <c r="V241" s="5"/>
      <c r="Y241" s="9">
        <v>244.82608695652175</v>
      </c>
    </row>
    <row r="242" spans="2:25" x14ac:dyDescent="0.2">
      <c r="B242" s="1">
        <v>44228</v>
      </c>
      <c r="I242" s="6">
        <v>44228</v>
      </c>
      <c r="J242" s="7"/>
      <c r="K242" s="9">
        <v>278.88416666666666</v>
      </c>
      <c r="M242" s="9">
        <v>316.625</v>
      </c>
      <c r="N242" s="7"/>
      <c r="O242" s="4">
        <v>222.9</v>
      </c>
      <c r="P242" s="7"/>
      <c r="Q242" s="9">
        <v>430.77272727272725</v>
      </c>
      <c r="R242" s="7"/>
      <c r="S242" s="9">
        <v>252.40909090909091</v>
      </c>
      <c r="U242" s="4">
        <v>317.5</v>
      </c>
      <c r="V242" s="5"/>
      <c r="Y242" s="9">
        <v>268.04166666666669</v>
      </c>
    </row>
    <row r="243" spans="2:25" x14ac:dyDescent="0.2">
      <c r="B243" s="1">
        <v>44256</v>
      </c>
      <c r="I243" s="6">
        <v>44256</v>
      </c>
      <c r="J243" s="7"/>
      <c r="K243" s="9">
        <v>283.26666666666665</v>
      </c>
      <c r="M243" s="9">
        <v>318.33333333333331</v>
      </c>
      <c r="N243" s="7"/>
      <c r="O243" s="4" t="e">
        <v>#N/A</v>
      </c>
      <c r="P243" s="7"/>
      <c r="Q243" s="9">
        <v>453.89285714285717</v>
      </c>
      <c r="R243" s="7"/>
      <c r="S243" s="9">
        <v>254</v>
      </c>
      <c r="U243" s="4">
        <v>342.89285714285717</v>
      </c>
      <c r="V243" s="5"/>
      <c r="Y243" s="9">
        <v>271.2</v>
      </c>
    </row>
    <row r="244" spans="2:25" x14ac:dyDescent="0.2">
      <c r="B244" s="1">
        <v>44287</v>
      </c>
      <c r="I244" s="6">
        <v>44287</v>
      </c>
      <c r="J244" s="7"/>
      <c r="K244" s="9">
        <v>281.14999999999998</v>
      </c>
      <c r="M244" s="9" t="e">
        <v>#N/A</v>
      </c>
      <c r="N244" s="7"/>
      <c r="O244" s="4" t="e">
        <v>#N/A</v>
      </c>
      <c r="P244" s="7"/>
      <c r="Q244" s="9">
        <v>485.6</v>
      </c>
      <c r="R244" s="7"/>
      <c r="S244" s="9">
        <v>256.55</v>
      </c>
      <c r="U244" s="4">
        <v>392.4</v>
      </c>
      <c r="V244" s="5"/>
      <c r="Y244" s="9">
        <v>269.85000000000002</v>
      </c>
    </row>
    <row r="245" spans="2:25" ht="15" customHeight="1" x14ac:dyDescent="0.2">
      <c r="B245" s="1">
        <v>44317</v>
      </c>
      <c r="I245" s="6">
        <v>44317</v>
      </c>
      <c r="J245" s="7"/>
      <c r="K245" s="9">
        <v>284.20833333333331</v>
      </c>
      <c r="M245" s="9" t="e">
        <v>#N/A</v>
      </c>
      <c r="N245" s="7"/>
      <c r="O245" s="4" t="e">
        <v>#N/A</v>
      </c>
      <c r="P245" s="7"/>
      <c r="Q245" s="9">
        <v>483.30434782608694</v>
      </c>
      <c r="R245" s="7"/>
      <c r="S245" s="9">
        <v>257.16666666666669</v>
      </c>
      <c r="U245" s="4">
        <v>400.60869565217394</v>
      </c>
      <c r="V245" s="5"/>
      <c r="Y245" s="9">
        <v>269.66666666666669</v>
      </c>
    </row>
    <row r="246" spans="2:25" ht="15" customHeight="1" x14ac:dyDescent="0.2">
      <c r="B246" s="1">
        <v>44348</v>
      </c>
      <c r="I246" s="6">
        <v>44348</v>
      </c>
      <c r="J246" s="7"/>
      <c r="K246" s="9">
        <v>297.18333333333334</v>
      </c>
      <c r="M246" s="9" t="e">
        <v>#N/A</v>
      </c>
      <c r="N246" s="7"/>
      <c r="O246" s="4" t="e">
        <v>#N/A</v>
      </c>
      <c r="P246" s="7"/>
      <c r="Q246" s="9">
        <v>519.55172413793105</v>
      </c>
      <c r="R246" s="7"/>
      <c r="S246" s="9">
        <v>287.34482758620692</v>
      </c>
      <c r="U246" s="4">
        <v>431.07142857142856</v>
      </c>
      <c r="V246" s="5"/>
      <c r="Y246" s="9">
        <v>291.26666666666665</v>
      </c>
    </row>
    <row r="247" spans="2:25" ht="14.1" customHeight="1" x14ac:dyDescent="0.2">
      <c r="B247" s="1">
        <v>44378</v>
      </c>
      <c r="I247" s="6">
        <v>44378</v>
      </c>
      <c r="J247" s="7"/>
      <c r="K247" s="9">
        <v>326.08333333333331</v>
      </c>
      <c r="M247" s="9" t="e">
        <v>#N/A</v>
      </c>
      <c r="N247" s="7"/>
      <c r="O247" s="4" t="e">
        <v>#N/A</v>
      </c>
      <c r="P247" s="7"/>
      <c r="Q247" s="9">
        <v>559.08333333333337</v>
      </c>
      <c r="R247" s="7"/>
      <c r="S247" s="9">
        <v>346.875</v>
      </c>
      <c r="U247" s="4">
        <v>473.66666666666669</v>
      </c>
      <c r="V247" s="5"/>
      <c r="Y247" s="9">
        <v>311.33333333333331</v>
      </c>
    </row>
    <row r="248" spans="2:25" ht="13.5" customHeight="1" x14ac:dyDescent="0.2">
      <c r="B248" s="1">
        <v>44409</v>
      </c>
      <c r="I248" s="6">
        <v>44409</v>
      </c>
      <c r="J248" s="7"/>
      <c r="K248" s="9">
        <v>346</v>
      </c>
      <c r="M248" s="9" t="e">
        <v>#N/A</v>
      </c>
      <c r="N248" s="7"/>
      <c r="O248" s="4" t="e">
        <v>#N/A</v>
      </c>
      <c r="P248" s="7"/>
      <c r="Q248" s="9">
        <v>566.95000000000005</v>
      </c>
      <c r="R248" s="7"/>
      <c r="S248" s="9">
        <v>392.45</v>
      </c>
      <c r="U248" s="4">
        <v>482.15</v>
      </c>
      <c r="V248" s="5"/>
      <c r="Y248" s="9">
        <v>324.31578947368422</v>
      </c>
    </row>
    <row r="249" spans="2:25" ht="13.5" customHeight="1" x14ac:dyDescent="0.2">
      <c r="B249" s="1">
        <v>44440</v>
      </c>
      <c r="I249" s="6">
        <v>44440</v>
      </c>
      <c r="J249" s="7"/>
      <c r="K249" s="9" t="e">
        <v>#N/A</v>
      </c>
      <c r="M249" s="9" t="e">
        <v>#N/A</v>
      </c>
      <c r="N249" s="7"/>
      <c r="O249" s="4" t="e">
        <v>#N/A</v>
      </c>
      <c r="P249" s="7"/>
      <c r="Q249" s="9">
        <v>579.4</v>
      </c>
      <c r="R249" s="7"/>
      <c r="S249" s="9">
        <v>426.2</v>
      </c>
      <c r="U249" s="4">
        <v>498.12</v>
      </c>
      <c r="V249" s="5"/>
      <c r="Y249" s="9">
        <v>394.73333333333335</v>
      </c>
    </row>
    <row r="250" spans="2:25" ht="13.5" customHeight="1" x14ac:dyDescent="0.2">
      <c r="B250" s="1">
        <v>44470</v>
      </c>
      <c r="I250" s="6">
        <v>44470</v>
      </c>
      <c r="J250" s="7"/>
      <c r="K250" s="9" t="e">
        <v>#N/A</v>
      </c>
      <c r="M250" s="9">
        <v>678.28571428571433</v>
      </c>
      <c r="N250" s="7"/>
      <c r="O250" s="4" t="e">
        <v>#N/A</v>
      </c>
      <c r="P250" s="7"/>
      <c r="Q250" s="9">
        <v>655.1</v>
      </c>
      <c r="R250" s="7"/>
      <c r="S250" s="9">
        <v>513.35</v>
      </c>
      <c r="U250" s="4">
        <v>521.1</v>
      </c>
      <c r="V250" s="5"/>
      <c r="Y250" s="9">
        <v>586.8125</v>
      </c>
    </row>
    <row r="251" spans="2:25" ht="13.5" customHeight="1" x14ac:dyDescent="0.2">
      <c r="B251" s="1">
        <v>44501</v>
      </c>
      <c r="I251" s="6">
        <v>44501</v>
      </c>
      <c r="J251" s="7"/>
      <c r="K251" s="9">
        <v>616.1875</v>
      </c>
      <c r="M251" s="9">
        <v>727.9375</v>
      </c>
      <c r="N251" s="7"/>
      <c r="O251" s="4" t="e">
        <v>#N/A</v>
      </c>
      <c r="P251" s="7"/>
      <c r="Q251" s="9">
        <v>714.6</v>
      </c>
      <c r="R251" s="7"/>
      <c r="S251" s="9">
        <v>534.1</v>
      </c>
      <c r="U251" s="4">
        <v>524.6</v>
      </c>
      <c r="V251" s="5"/>
      <c r="Y251" s="9">
        <v>637.9375</v>
      </c>
    </row>
    <row r="252" spans="2:25" ht="13.5" customHeight="1" x14ac:dyDescent="0.2">
      <c r="B252" s="1">
        <v>44531</v>
      </c>
      <c r="I252" s="6">
        <v>44531</v>
      </c>
      <c r="J252" s="7"/>
      <c r="K252" s="9" t="e">
        <v>#N/A</v>
      </c>
      <c r="M252" s="9" t="e">
        <v>#N/A</v>
      </c>
      <c r="N252" s="7"/>
      <c r="O252" s="4" t="e">
        <v>#N/A</v>
      </c>
      <c r="P252" s="7"/>
      <c r="Q252" s="9">
        <v>766.70588235294122</v>
      </c>
      <c r="R252" s="7"/>
      <c r="S252" s="9">
        <v>532.31578947368416</v>
      </c>
      <c r="U252" s="4">
        <v>523.76470588235293</v>
      </c>
      <c r="V252" s="5"/>
      <c r="Y252" s="9">
        <v>632.4375</v>
      </c>
    </row>
    <row r="253" spans="2:25" ht="13.5" customHeight="1" x14ac:dyDescent="0.2">
      <c r="B253" s="1">
        <v>44562</v>
      </c>
      <c r="I253" s="6">
        <v>44562</v>
      </c>
      <c r="J253" s="7"/>
      <c r="K253" s="9">
        <v>645</v>
      </c>
      <c r="M253" s="9">
        <v>757.625</v>
      </c>
      <c r="N253" s="7"/>
      <c r="O253" s="4" t="e">
        <v>#N/A</v>
      </c>
      <c r="P253" s="7"/>
      <c r="Q253" s="9">
        <v>798.25</v>
      </c>
      <c r="R253" s="7"/>
      <c r="S253" s="9">
        <v>542.3125</v>
      </c>
      <c r="U253" s="4">
        <v>537.3125</v>
      </c>
      <c r="V253" s="5"/>
      <c r="Y253" s="9">
        <v>647.28571428571433</v>
      </c>
    </row>
    <row r="254" spans="2:25" ht="13.5" customHeight="1" x14ac:dyDescent="0.2">
      <c r="B254" s="1">
        <v>44593</v>
      </c>
      <c r="I254" s="6">
        <v>44593</v>
      </c>
      <c r="J254" s="7"/>
      <c r="K254" s="9">
        <v>649.26666666666665</v>
      </c>
      <c r="M254" s="9">
        <v>723.875</v>
      </c>
      <c r="N254" s="7"/>
      <c r="O254" s="4" t="e">
        <v>#N/A</v>
      </c>
      <c r="P254" s="7"/>
      <c r="Q254" s="9">
        <v>798.875</v>
      </c>
      <c r="R254" s="7"/>
      <c r="S254" s="9">
        <v>542.625</v>
      </c>
      <c r="U254" s="4">
        <v>538.875</v>
      </c>
      <c r="V254" s="5"/>
      <c r="Y254" s="9">
        <v>642.66666666666663</v>
      </c>
    </row>
    <row r="255" spans="2:25" x14ac:dyDescent="0.2">
      <c r="B255" s="1">
        <v>44621</v>
      </c>
      <c r="I255" s="6">
        <v>44621</v>
      </c>
      <c r="J255" s="7"/>
      <c r="K255" s="9">
        <v>838.75</v>
      </c>
      <c r="M255" s="9">
        <v>910.71428571428567</v>
      </c>
      <c r="N255" s="7"/>
      <c r="O255" s="4" t="e">
        <v>#N/A</v>
      </c>
      <c r="P255" s="7"/>
      <c r="Q255" s="9" t="e">
        <v>#N/A</v>
      </c>
      <c r="R255" s="7"/>
      <c r="S255" s="9">
        <v>625.79999999999995</v>
      </c>
      <c r="U255" s="4">
        <v>716.6</v>
      </c>
      <c r="V255" s="5"/>
      <c r="Y255" s="9" t="e">
        <v>#N/A</v>
      </c>
    </row>
    <row r="256" spans="2:25" x14ac:dyDescent="0.2">
      <c r="B256" s="1">
        <v>44652</v>
      </c>
      <c r="I256" s="6">
        <v>44652</v>
      </c>
      <c r="J256" s="7"/>
      <c r="K256" s="9">
        <v>785.125</v>
      </c>
      <c r="M256" s="9">
        <v>894.57894736842104</v>
      </c>
      <c r="N256" s="7"/>
      <c r="O256" s="4">
        <v>687.66666666666663</v>
      </c>
      <c r="P256" s="7"/>
      <c r="Q256" s="9">
        <v>1129.5</v>
      </c>
      <c r="R256" s="7"/>
      <c r="S256" s="9">
        <v>664.45833333333337</v>
      </c>
      <c r="U256" s="4">
        <v>745.5</v>
      </c>
      <c r="Y256" s="9">
        <v>768.85</v>
      </c>
    </row>
    <row r="257" spans="2:25" x14ac:dyDescent="0.2">
      <c r="B257" s="1">
        <v>44682</v>
      </c>
      <c r="I257" s="6">
        <v>44682</v>
      </c>
      <c r="J257" s="7"/>
      <c r="K257" s="9">
        <v>715.72727272727275</v>
      </c>
      <c r="M257" s="9">
        <v>783.31818181818187</v>
      </c>
      <c r="N257" s="7"/>
      <c r="O257" s="4" t="e">
        <v>#N/A</v>
      </c>
      <c r="P257" s="7"/>
      <c r="Q257" s="9">
        <v>1100</v>
      </c>
      <c r="R257" s="7"/>
      <c r="S257" s="9">
        <v>682.70833333333337</v>
      </c>
      <c r="U257" s="4">
        <v>882.5</v>
      </c>
      <c r="Y257" s="9">
        <v>730.5</v>
      </c>
    </row>
    <row r="258" spans="2:25" x14ac:dyDescent="0.2">
      <c r="B258" s="1">
        <v>44713</v>
      </c>
      <c r="I258" s="6">
        <v>44713</v>
      </c>
      <c r="J258" s="7"/>
      <c r="K258" s="9">
        <v>757.93103448275861</v>
      </c>
      <c r="M258" s="9">
        <v>742.33333333333337</v>
      </c>
      <c r="N258" s="7"/>
      <c r="O258" s="4">
        <v>619.0625</v>
      </c>
      <c r="P258" s="7"/>
      <c r="Q258" s="9">
        <v>1078</v>
      </c>
      <c r="R258" s="7"/>
      <c r="S258" s="9">
        <v>729</v>
      </c>
      <c r="U258" s="4">
        <v>922.33333333333337</v>
      </c>
      <c r="Y258" s="9">
        <v>737.66666666666663</v>
      </c>
    </row>
    <row r="259" spans="2:25" x14ac:dyDescent="0.2">
      <c r="B259" s="1">
        <v>44743</v>
      </c>
      <c r="I259" s="1">
        <v>44743</v>
      </c>
      <c r="J259" s="7"/>
      <c r="K259" s="9">
        <v>840.9375</v>
      </c>
      <c r="M259" s="9">
        <v>745.75</v>
      </c>
      <c r="N259" s="7"/>
      <c r="O259" s="4" t="e">
        <v>#N/A</v>
      </c>
      <c r="P259" s="7"/>
      <c r="Q259" s="9">
        <v>1092.5</v>
      </c>
      <c r="R259" s="7"/>
      <c r="S259" s="9">
        <v>765.75</v>
      </c>
      <c r="U259" s="4">
        <v>925</v>
      </c>
      <c r="Y259" s="9">
        <v>792.94117647058829</v>
      </c>
    </row>
    <row r="260" spans="2:25" x14ac:dyDescent="0.2">
      <c r="B260" s="1">
        <v>44774</v>
      </c>
      <c r="I260" s="1">
        <v>44774</v>
      </c>
      <c r="J260" s="7"/>
      <c r="K260" s="9" t="e">
        <v>#N/A</v>
      </c>
      <c r="M260" s="9">
        <v>776.25</v>
      </c>
      <c r="N260" s="7"/>
      <c r="O260" s="4" t="e">
        <v>#N/A</v>
      </c>
      <c r="P260" s="7"/>
      <c r="Q260" s="9">
        <v>1047.5</v>
      </c>
      <c r="R260" s="7"/>
      <c r="S260" s="9">
        <v>769.66666666666663</v>
      </c>
      <c r="U260" s="4">
        <v>893.16666666666663</v>
      </c>
      <c r="Y260" s="9">
        <v>830</v>
      </c>
    </row>
    <row r="261" spans="2:25" x14ac:dyDescent="0.2">
      <c r="B261" s="1">
        <v>44805</v>
      </c>
      <c r="I261" s="6">
        <v>44714</v>
      </c>
      <c r="J261" s="7"/>
      <c r="K261" s="9" t="e">
        <v>#N/A</v>
      </c>
      <c r="M261" s="9">
        <v>863.91304347826087</v>
      </c>
      <c r="N261" s="7"/>
      <c r="O261" s="4" t="e">
        <v>#N/A</v>
      </c>
      <c r="P261" s="7"/>
      <c r="Q261" s="9">
        <v>1002.9166666666666</v>
      </c>
      <c r="R261" s="7"/>
      <c r="S261" s="9">
        <v>762.29166666666663</v>
      </c>
      <c r="U261" s="4">
        <v>872.29166666666663</v>
      </c>
      <c r="Y261" s="9">
        <v>869.79166666666663</v>
      </c>
    </row>
    <row r="262" spans="2:25" x14ac:dyDescent="0.2">
      <c r="B262" s="1">
        <v>44835</v>
      </c>
      <c r="I262" s="1">
        <v>44744</v>
      </c>
      <c r="J262" s="7"/>
      <c r="K262" s="9" t="e">
        <v>#N/A</v>
      </c>
      <c r="M262" s="9">
        <v>841.04166666666663</v>
      </c>
      <c r="N262" s="7"/>
      <c r="O262" s="4" t="e">
        <v>#N/A</v>
      </c>
      <c r="P262" s="7"/>
      <c r="Q262" s="9">
        <v>959.375</v>
      </c>
      <c r="R262" s="7"/>
      <c r="S262" s="9">
        <v>690.625</v>
      </c>
      <c r="U262" s="4">
        <v>780</v>
      </c>
      <c r="Y262" s="9">
        <v>870.41666666666663</v>
      </c>
    </row>
    <row r="263" spans="2:25" x14ac:dyDescent="0.2">
      <c r="B263" s="1">
        <v>44866</v>
      </c>
      <c r="I263" s="1">
        <v>44775</v>
      </c>
      <c r="J263" s="7"/>
      <c r="K263" s="9" t="e">
        <v>#N/A</v>
      </c>
      <c r="M263" s="9">
        <v>788.33333333333337</v>
      </c>
      <c r="N263" s="7"/>
      <c r="O263" s="4">
        <v>662.64705882352939</v>
      </c>
      <c r="P263" s="7"/>
      <c r="Q263" s="9">
        <v>911.16666666666663</v>
      </c>
      <c r="R263" s="7"/>
      <c r="S263" s="9">
        <v>651.83333333333337</v>
      </c>
      <c r="U263" s="4">
        <v>728.26666666666665</v>
      </c>
      <c r="Y263" s="9">
        <v>741.20689655172418</v>
      </c>
    </row>
    <row r="264" spans="2:25" x14ac:dyDescent="0.2">
      <c r="B264" s="1">
        <v>44896</v>
      </c>
      <c r="I264" s="1">
        <v>44806</v>
      </c>
      <c r="J264" s="7"/>
      <c r="K264" s="9" t="e">
        <v>#N/A</v>
      </c>
      <c r="M264" s="9">
        <v>725.27777777777783</v>
      </c>
      <c r="N264" s="7"/>
      <c r="O264" s="4">
        <v>647.85714285714289</v>
      </c>
      <c r="P264" s="7"/>
      <c r="Q264" s="9">
        <v>867.05882352941171</v>
      </c>
      <c r="R264" s="7"/>
      <c r="S264" s="9">
        <v>641.75</v>
      </c>
      <c r="U264" s="4">
        <v>696.31578947368416</v>
      </c>
      <c r="Y264" s="9">
        <v>700.27777777777783</v>
      </c>
    </row>
    <row r="265" spans="2:25" x14ac:dyDescent="0.2">
      <c r="B265" s="1">
        <v>44927</v>
      </c>
      <c r="I265" s="1">
        <v>44836</v>
      </c>
      <c r="J265" s="7"/>
      <c r="K265" s="9">
        <v>700.4</v>
      </c>
      <c r="M265" s="9">
        <v>581.95652173913038</v>
      </c>
      <c r="N265" s="7"/>
      <c r="O265" s="4">
        <v>605</v>
      </c>
      <c r="P265" s="7"/>
      <c r="Q265" s="9">
        <v>793.39130434782612</v>
      </c>
      <c r="R265" s="7"/>
      <c r="S265" s="9">
        <v>642.43478260869563</v>
      </c>
      <c r="U265" s="4">
        <v>640.82608695652175</v>
      </c>
      <c r="Y265" s="9">
        <v>681.60869565217388</v>
      </c>
    </row>
    <row r="266" spans="2:25" x14ac:dyDescent="0.2">
      <c r="B266" s="1">
        <v>44958</v>
      </c>
      <c r="I266" s="1">
        <v>44867</v>
      </c>
      <c r="J266" s="7"/>
      <c r="K266" s="9">
        <v>630.15789473684208</v>
      </c>
      <c r="M266" s="9">
        <v>520.75</v>
      </c>
      <c r="N266" s="7"/>
      <c r="O266" s="4">
        <v>511.875</v>
      </c>
      <c r="P266" s="7"/>
      <c r="Q266" s="9">
        <v>754.04166666666663</v>
      </c>
      <c r="R266" s="7"/>
      <c r="S266" s="9">
        <v>638.54166666666663</v>
      </c>
      <c r="U266" s="4">
        <v>591.95833333333337</v>
      </c>
      <c r="Y266" s="9">
        <v>538.45833333333337</v>
      </c>
    </row>
    <row r="267" spans="2:25" x14ac:dyDescent="0.2">
      <c r="B267" s="1">
        <v>44986</v>
      </c>
      <c r="I267" s="1">
        <v>44897</v>
      </c>
      <c r="J267" s="7"/>
      <c r="K267" s="9">
        <v>464.5</v>
      </c>
      <c r="M267" s="9">
        <v>468.7037037037037</v>
      </c>
      <c r="N267" s="7"/>
      <c r="O267" s="4">
        <v>448.25</v>
      </c>
      <c r="P267" s="7"/>
      <c r="Q267" s="9">
        <v>722.06666666666672</v>
      </c>
      <c r="R267" s="7"/>
      <c r="S267" s="9">
        <v>630.73333333333335</v>
      </c>
      <c r="U267" s="4">
        <v>575.16666666666663</v>
      </c>
      <c r="Y267" s="9">
        <v>465.16666666666669</v>
      </c>
    </row>
    <row r="268" spans="2:25" x14ac:dyDescent="0.2">
      <c r="B268" s="1">
        <v>45017</v>
      </c>
      <c r="I268" s="1">
        <v>44928</v>
      </c>
      <c r="J268" s="7"/>
      <c r="K268" s="9">
        <v>438.90909090909093</v>
      </c>
      <c r="M268" s="9">
        <v>427.42857142857144</v>
      </c>
      <c r="N268" s="7"/>
      <c r="O268" s="4">
        <v>426.5</v>
      </c>
      <c r="P268" s="7"/>
      <c r="Q268" s="9">
        <v>675</v>
      </c>
      <c r="R268" s="7"/>
      <c r="S268" s="9">
        <v>558.875</v>
      </c>
      <c r="U268" s="4">
        <v>546.25</v>
      </c>
      <c r="Y268" s="9">
        <v>430.70833333333331</v>
      </c>
    </row>
    <row r="269" spans="2:25" x14ac:dyDescent="0.2">
      <c r="B269" s="1">
        <v>45047</v>
      </c>
      <c r="I269" s="1">
        <v>44959</v>
      </c>
      <c r="J269" s="7"/>
      <c r="K269" s="9">
        <v>389.95238095238096</v>
      </c>
      <c r="M269" s="9">
        <v>395.91304347826087</v>
      </c>
      <c r="N269" s="7"/>
      <c r="O269" s="4">
        <v>366.08333333333331</v>
      </c>
      <c r="P269" s="7"/>
      <c r="Q269" s="9">
        <v>652.04166666666663</v>
      </c>
      <c r="R269" s="7"/>
      <c r="S269" s="9">
        <v>546.33333333333337</v>
      </c>
      <c r="U269" s="4">
        <v>530.45833333333337</v>
      </c>
      <c r="Y269" s="9">
        <v>387.08695652173913</v>
      </c>
    </row>
    <row r="270" spans="2:25" x14ac:dyDescent="0.2">
      <c r="B270" s="1">
        <v>45078</v>
      </c>
      <c r="I270" s="1">
        <v>44987</v>
      </c>
      <c r="J270" s="7"/>
      <c r="K270" s="9">
        <v>344.33333333333331</v>
      </c>
      <c r="M270" s="9">
        <v>351.44444444444446</v>
      </c>
      <c r="N270" s="7"/>
      <c r="O270" s="4">
        <v>295.12</v>
      </c>
      <c r="P270" s="7"/>
      <c r="Q270" s="9">
        <v>558.48</v>
      </c>
      <c r="R270" s="7"/>
      <c r="S270" s="9">
        <v>431.4</v>
      </c>
      <c r="U270" s="4">
        <v>443.08</v>
      </c>
      <c r="Y270" s="9">
        <v>339.3478260869565</v>
      </c>
    </row>
    <row r="271" spans="2:25" x14ac:dyDescent="0.2">
      <c r="B271" s="1">
        <v>45108</v>
      </c>
      <c r="I271" s="1">
        <v>45018</v>
      </c>
      <c r="J271" s="7"/>
      <c r="K271" s="9">
        <v>353.1904761904762</v>
      </c>
      <c r="M271" s="9">
        <v>397.05263157894734</v>
      </c>
      <c r="N271" s="7"/>
      <c r="O271" s="4">
        <v>297.55555555555554</v>
      </c>
      <c r="P271" s="7"/>
      <c r="Q271" s="9">
        <v>518.79166666666663</v>
      </c>
      <c r="R271" s="7"/>
      <c r="S271" s="9">
        <v>416.33333333333331</v>
      </c>
      <c r="U271" s="4">
        <v>418.16666666666669</v>
      </c>
      <c r="Y271" s="9">
        <v>344.125</v>
      </c>
    </row>
    <row r="272" spans="2:25" x14ac:dyDescent="0.2">
      <c r="B272" s="1">
        <v>45139</v>
      </c>
      <c r="I272" s="1">
        <v>45048</v>
      </c>
      <c r="J272" s="7"/>
      <c r="K272" s="9">
        <v>370.3</v>
      </c>
      <c r="M272" s="9">
        <v>417.04545454545456</v>
      </c>
      <c r="N272" s="7"/>
      <c r="O272" s="4">
        <v>305</v>
      </c>
      <c r="P272" s="7"/>
      <c r="Q272" s="9">
        <v>528</v>
      </c>
      <c r="R272" s="7"/>
      <c r="S272" s="9">
        <v>419.03333333333336</v>
      </c>
      <c r="U272" s="4">
        <v>418.5</v>
      </c>
      <c r="Y272" s="9">
        <v>362.33333333333331</v>
      </c>
    </row>
    <row r="273" spans="2:27" x14ac:dyDescent="0.2">
      <c r="B273" s="1">
        <v>45170</v>
      </c>
      <c r="I273" s="1">
        <v>45079</v>
      </c>
      <c r="J273" s="7"/>
      <c r="K273" s="9" t="e">
        <v>#N/A</v>
      </c>
      <c r="M273" s="9">
        <v>408.1</v>
      </c>
      <c r="N273" s="7"/>
      <c r="O273" s="4">
        <v>310.39999999999998</v>
      </c>
      <c r="P273" s="7"/>
      <c r="Q273" s="9">
        <v>540.08333333333337</v>
      </c>
      <c r="R273" s="7"/>
      <c r="S273" s="9">
        <v>433.375</v>
      </c>
      <c r="U273" s="4">
        <v>438.16666666666669</v>
      </c>
      <c r="Y273" s="9">
        <v>362.375</v>
      </c>
    </row>
    <row r="274" spans="2:27" x14ac:dyDescent="0.2">
      <c r="B274" s="1">
        <v>45200</v>
      </c>
      <c r="I274" s="1">
        <v>45109</v>
      </c>
      <c r="J274" s="7"/>
      <c r="K274" s="9" t="e">
        <v>#N/A</v>
      </c>
      <c r="M274" s="9">
        <v>412.35</v>
      </c>
      <c r="N274" s="7"/>
      <c r="O274" s="4">
        <v>310.61538461538464</v>
      </c>
      <c r="P274" s="7"/>
      <c r="Q274" s="9">
        <v>547.29999999999995</v>
      </c>
      <c r="R274" s="7"/>
      <c r="S274" s="9">
        <v>426.1</v>
      </c>
      <c r="U274" s="4">
        <v>441.8</v>
      </c>
      <c r="Y274" s="9">
        <v>361.35</v>
      </c>
    </row>
    <row r="275" spans="2:27" x14ac:dyDescent="0.2">
      <c r="B275" s="1">
        <v>45231</v>
      </c>
      <c r="I275" s="1">
        <v>45140</v>
      </c>
      <c r="J275" s="7"/>
      <c r="K275" s="9">
        <v>384.33333333333331</v>
      </c>
      <c r="M275" s="9">
        <v>390.96153846153845</v>
      </c>
      <c r="N275" s="7"/>
      <c r="O275" s="4">
        <v>314.13043478260869</v>
      </c>
      <c r="P275" s="7"/>
      <c r="Q275" s="9">
        <v>568.66666666666663</v>
      </c>
      <c r="R275" s="7"/>
      <c r="S275" s="9">
        <v>416.33333333333331</v>
      </c>
      <c r="U275" s="4">
        <v>444.33333333333331</v>
      </c>
      <c r="Y275" s="9">
        <v>358.83333333333331</v>
      </c>
    </row>
    <row r="276" spans="2:27" x14ac:dyDescent="0.2">
      <c r="B276" s="1">
        <v>45261</v>
      </c>
      <c r="I276" s="1">
        <v>45171</v>
      </c>
      <c r="J276" s="7"/>
      <c r="K276" s="9" t="e">
        <v>#N/A</v>
      </c>
      <c r="M276" s="9">
        <v>361.64705882352939</v>
      </c>
      <c r="N276" s="7"/>
      <c r="O276" s="4">
        <v>316.05882352941177</v>
      </c>
      <c r="P276" s="7"/>
      <c r="Q276" s="9">
        <v>560.79999999999995</v>
      </c>
      <c r="R276" s="7"/>
      <c r="S276" s="9">
        <v>408.55</v>
      </c>
      <c r="U276" s="4">
        <v>439.25</v>
      </c>
      <c r="Y276" s="9">
        <v>353.9</v>
      </c>
    </row>
    <row r="277" spans="2:27" x14ac:dyDescent="0.2">
      <c r="B277" s="1">
        <v>45292</v>
      </c>
      <c r="I277" s="1">
        <v>45201</v>
      </c>
      <c r="J277" s="7"/>
      <c r="K277" s="9" t="e">
        <v>#N/A</v>
      </c>
      <c r="M277" s="9">
        <v>357.24</v>
      </c>
      <c r="N277" s="7"/>
      <c r="O277" s="4">
        <v>301.73913043478262</v>
      </c>
      <c r="P277" s="7"/>
      <c r="Q277" s="9">
        <v>570.51724137931035</v>
      </c>
      <c r="R277" s="7"/>
      <c r="S277" s="9">
        <v>393.17241379310343</v>
      </c>
      <c r="U277" s="4">
        <v>432.75862068965517</v>
      </c>
      <c r="Y277" s="9">
        <v>349.82142857142856</v>
      </c>
      <c r="Z277" s="9">
        <v>211</v>
      </c>
    </row>
    <row r="278" spans="2:27" x14ac:dyDescent="0.2">
      <c r="B278" s="1">
        <v>45323</v>
      </c>
      <c r="I278" s="1">
        <v>45232</v>
      </c>
      <c r="J278" s="7"/>
      <c r="K278" s="9" t="e">
        <v>#N/A</v>
      </c>
      <c r="M278" s="9">
        <v>364.875</v>
      </c>
      <c r="N278" s="7"/>
      <c r="O278" s="4">
        <v>295.2</v>
      </c>
      <c r="P278" s="7"/>
      <c r="Q278" s="9">
        <v>571.70833333333337</v>
      </c>
      <c r="R278" s="7"/>
      <c r="S278" s="9">
        <v>375.41666666666669</v>
      </c>
      <c r="U278" s="4">
        <v>431.125</v>
      </c>
      <c r="Y278" s="9">
        <v>346.54166666666669</v>
      </c>
      <c r="Z278" s="9">
        <v>206.91666666666666</v>
      </c>
    </row>
    <row r="279" spans="2:27" x14ac:dyDescent="0.2">
      <c r="B279" s="1">
        <v>45352</v>
      </c>
      <c r="I279" s="1">
        <v>45262</v>
      </c>
      <c r="J279" s="7"/>
      <c r="K279" s="9">
        <v>339.29411764705884</v>
      </c>
      <c r="M279" s="9">
        <v>364.625</v>
      </c>
      <c r="N279" s="7"/>
      <c r="O279" s="4">
        <v>294.875</v>
      </c>
      <c r="P279" s="7"/>
      <c r="Q279" s="9">
        <v>571.33333333333337</v>
      </c>
      <c r="R279" s="7"/>
      <c r="S279" s="9">
        <v>369.83333333333331</v>
      </c>
      <c r="U279" s="4">
        <v>431.54166666666669</v>
      </c>
      <c r="Y279" s="9">
        <v>341.95</v>
      </c>
      <c r="Z279" s="9">
        <v>206.83333333333334</v>
      </c>
    </row>
    <row r="280" spans="2:27" x14ac:dyDescent="0.2">
      <c r="B280" s="1">
        <v>45383</v>
      </c>
      <c r="I280" s="1">
        <v>45293</v>
      </c>
      <c r="J280" s="7"/>
      <c r="K280" s="9">
        <v>336.60869565217394</v>
      </c>
      <c r="M280" s="9">
        <v>357.875</v>
      </c>
      <c r="N280" s="7"/>
      <c r="O280" s="4">
        <v>292.60000000000002</v>
      </c>
      <c r="P280" s="7"/>
      <c r="Q280" s="9">
        <v>572.58333333333337</v>
      </c>
      <c r="R280" s="7"/>
      <c r="S280" s="9">
        <v>369.04166666666669</v>
      </c>
      <c r="U280" s="4">
        <v>431.29166666666669</v>
      </c>
      <c r="Y280" s="9">
        <v>336.95833333333331</v>
      </c>
      <c r="Z280" s="9">
        <v>208.66666666666666</v>
      </c>
    </row>
    <row r="281" spans="2:27" x14ac:dyDescent="0.2">
      <c r="B281" s="1">
        <v>45413</v>
      </c>
      <c r="I281" s="1">
        <v>45324</v>
      </c>
      <c r="J281" s="7"/>
      <c r="K281" s="9">
        <v>333</v>
      </c>
      <c r="M281" s="9">
        <v>342.8</v>
      </c>
      <c r="N281" s="7"/>
      <c r="O281" s="4">
        <v>286.0625</v>
      </c>
      <c r="P281" s="7"/>
      <c r="Q281" s="9">
        <v>571.16666666666663</v>
      </c>
      <c r="R281" s="7"/>
      <c r="S281" s="9">
        <v>364.33333333333331</v>
      </c>
      <c r="U281" s="4">
        <v>430.16666666666669</v>
      </c>
      <c r="Y281" s="9">
        <v>326.33333333333331</v>
      </c>
      <c r="Z281" s="9">
        <v>204.06666666666666</v>
      </c>
    </row>
    <row r="282" spans="2:27" x14ac:dyDescent="0.2">
      <c r="B282" s="1">
        <v>45444</v>
      </c>
      <c r="I282" s="1">
        <v>45353</v>
      </c>
      <c r="J282" s="7"/>
      <c r="K282" s="9">
        <v>333.4375</v>
      </c>
      <c r="M282" s="9">
        <v>349.75</v>
      </c>
      <c r="N282" s="7"/>
      <c r="O282" s="4">
        <v>276.15384615384613</v>
      </c>
      <c r="P282" s="7"/>
      <c r="Q282" s="9">
        <v>567.9</v>
      </c>
      <c r="R282" s="7"/>
      <c r="S282" s="9">
        <v>365.35</v>
      </c>
      <c r="U282" s="4">
        <v>449</v>
      </c>
      <c r="Y282" s="9">
        <v>329.6875</v>
      </c>
      <c r="Z282" s="9">
        <v>196.35</v>
      </c>
    </row>
    <row r="283" spans="2:27" x14ac:dyDescent="0.2">
      <c r="B283" s="1">
        <v>45474</v>
      </c>
      <c r="I283" s="1">
        <v>45384</v>
      </c>
      <c r="J283" s="7"/>
      <c r="K283" s="9">
        <v>337.6</v>
      </c>
      <c r="M283" s="9">
        <v>359.25</v>
      </c>
      <c r="N283" s="7"/>
      <c r="O283" s="4">
        <v>278.5</v>
      </c>
      <c r="P283" s="7"/>
      <c r="Q283" s="9">
        <v>569.5333333333333</v>
      </c>
      <c r="R283" s="7"/>
      <c r="S283" s="9">
        <v>360.5</v>
      </c>
      <c r="U283" s="4">
        <v>464.83333333333331</v>
      </c>
      <c r="Y283" s="9">
        <v>332.4</v>
      </c>
      <c r="Z283" s="9">
        <v>194</v>
      </c>
    </row>
    <row r="284" spans="2:27" x14ac:dyDescent="0.2">
      <c r="B284" s="1">
        <v>45505</v>
      </c>
      <c r="I284" s="1">
        <v>45414</v>
      </c>
      <c r="J284" s="7"/>
      <c r="K284" s="9">
        <v>338.1</v>
      </c>
      <c r="M284" s="9">
        <v>350</v>
      </c>
      <c r="N284" s="7"/>
      <c r="O284" s="4">
        <v>273</v>
      </c>
      <c r="P284" s="7"/>
      <c r="Q284" s="9">
        <v>573.625</v>
      </c>
      <c r="R284" s="7"/>
      <c r="S284" s="9">
        <v>357.625</v>
      </c>
      <c r="U284" s="4">
        <v>471.08333333333331</v>
      </c>
      <c r="Y284" s="9">
        <v>330.6</v>
      </c>
      <c r="Z284" s="9">
        <v>193.33333333333334</v>
      </c>
    </row>
    <row r="285" spans="2:27" x14ac:dyDescent="0.2">
      <c r="B285" s="1">
        <v>45536</v>
      </c>
      <c r="I285" s="1">
        <v>45445</v>
      </c>
      <c r="J285" s="7"/>
      <c r="K285" s="9">
        <v>336.23809523809524</v>
      </c>
      <c r="M285" s="9">
        <v>350</v>
      </c>
      <c r="N285" s="7"/>
      <c r="O285" s="4">
        <v>273.56521739130437</v>
      </c>
      <c r="P285" s="7"/>
      <c r="Q285" s="9">
        <v>566.70833333333337</v>
      </c>
      <c r="R285" s="7"/>
      <c r="S285" s="9">
        <v>352.04166666666669</v>
      </c>
      <c r="U285" s="4">
        <v>463.58333333333331</v>
      </c>
      <c r="Y285" s="9">
        <v>330.6</v>
      </c>
      <c r="Z285" s="9">
        <v>192.5</v>
      </c>
    </row>
    <row r="286" spans="2:27" x14ac:dyDescent="0.2">
      <c r="B286" s="1">
        <v>45566</v>
      </c>
      <c r="I286" s="1">
        <v>45475</v>
      </c>
      <c r="J286" s="7"/>
      <c r="K286" s="9">
        <v>340.9375</v>
      </c>
      <c r="M286" s="9">
        <v>368.88888888888891</v>
      </c>
      <c r="N286" s="7"/>
      <c r="O286" s="4">
        <v>282.17391304347825</v>
      </c>
      <c r="P286" s="7"/>
      <c r="Q286" s="9">
        <v>564.83333333333337</v>
      </c>
      <c r="R286" s="7"/>
      <c r="S286" s="9">
        <v>341</v>
      </c>
      <c r="U286" s="4">
        <v>455.33333333333331</v>
      </c>
      <c r="Y286" s="9">
        <v>333.72</v>
      </c>
      <c r="Z286" s="9">
        <v>200.1</v>
      </c>
    </row>
    <row r="287" spans="2:27" x14ac:dyDescent="0.2">
      <c r="B287" s="1">
        <v>45597</v>
      </c>
      <c r="I287" s="1">
        <v>45506</v>
      </c>
      <c r="J287" s="7"/>
      <c r="K287" s="9">
        <v>343.875</v>
      </c>
      <c r="M287" s="9">
        <v>368.5</v>
      </c>
      <c r="N287" s="7"/>
      <c r="O287" s="4">
        <v>283.33333333333331</v>
      </c>
      <c r="P287" s="7"/>
      <c r="Q287" s="9">
        <v>562.41666666666663</v>
      </c>
      <c r="R287" s="7"/>
      <c r="S287" s="9">
        <v>326.5</v>
      </c>
      <c r="U287" s="4">
        <v>452.375</v>
      </c>
      <c r="Y287" s="9">
        <v>333.1</v>
      </c>
      <c r="Z287" s="9">
        <v>200.33333333333334</v>
      </c>
      <c r="AA287" s="9">
        <v>343.33333333333331</v>
      </c>
    </row>
    <row r="288" spans="2:27" x14ac:dyDescent="0.2">
      <c r="B288" s="1">
        <v>45627</v>
      </c>
      <c r="I288" s="1">
        <v>45537</v>
      </c>
      <c r="J288" s="7"/>
      <c r="K288" s="9" t="e">
        <v>#N/A</v>
      </c>
      <c r="M288" s="9">
        <v>367.14285714285717</v>
      </c>
      <c r="N288" s="7"/>
      <c r="O288" s="4">
        <v>290.22222222222223</v>
      </c>
      <c r="P288" s="7"/>
      <c r="Q288" s="9">
        <v>564.21052631578948</v>
      </c>
      <c r="R288" s="7"/>
      <c r="S288" s="9">
        <v>323.73684210526318</v>
      </c>
      <c r="U288" s="4">
        <v>455.15789473684208</v>
      </c>
      <c r="Y288" s="9">
        <v>333.64705882352939</v>
      </c>
      <c r="Z288" s="9">
        <v>204.21052631578948</v>
      </c>
      <c r="AA288" s="9">
        <v>343.21052631578948</v>
      </c>
    </row>
    <row r="289" spans="2:27" x14ac:dyDescent="0.2">
      <c r="B289" s="1">
        <v>45658</v>
      </c>
      <c r="I289" s="1">
        <v>45567</v>
      </c>
      <c r="J289" s="7"/>
      <c r="K289" s="9">
        <v>355.71428571428572</v>
      </c>
      <c r="M289" s="9">
        <v>409.31578947368422</v>
      </c>
      <c r="N289" s="7"/>
      <c r="O289" s="4">
        <v>305.125</v>
      </c>
      <c r="P289" s="7"/>
      <c r="Q289" s="9">
        <v>581.41666666666663</v>
      </c>
      <c r="R289" s="7"/>
      <c r="S289" s="9">
        <v>325.29166666666669</v>
      </c>
      <c r="U289" s="4">
        <v>472.33333333333331</v>
      </c>
      <c r="Y289" s="9">
        <v>351.95652173913044</v>
      </c>
      <c r="Z289" s="9">
        <v>219.95833333333334</v>
      </c>
      <c r="AA289" s="9">
        <v>355.1</v>
      </c>
    </row>
    <row r="290" spans="2:27" x14ac:dyDescent="0.2">
      <c r="B290" s="1">
        <v>45689</v>
      </c>
      <c r="I290" s="1">
        <v>45598</v>
      </c>
      <c r="J290" s="7"/>
      <c r="K290" s="9">
        <v>367.1875</v>
      </c>
      <c r="M290" s="9">
        <v>436.7</v>
      </c>
      <c r="N290" s="7"/>
      <c r="O290" s="4">
        <v>315.8125</v>
      </c>
      <c r="P290" s="7"/>
      <c r="Q290" s="9">
        <v>593.85</v>
      </c>
      <c r="R290" s="7"/>
      <c r="S290" s="9">
        <v>327.39999999999998</v>
      </c>
      <c r="U290" s="4">
        <v>481.7</v>
      </c>
      <c r="Y290" s="9">
        <v>369.75</v>
      </c>
      <c r="Z290" s="9">
        <v>232.95</v>
      </c>
      <c r="AA290" s="9">
        <v>373.25</v>
      </c>
    </row>
    <row r="291" spans="2:27" x14ac:dyDescent="0.2">
      <c r="B291" s="1">
        <v>45717</v>
      </c>
      <c r="I291" s="1">
        <v>45628</v>
      </c>
      <c r="J291" s="7"/>
      <c r="K291" s="9">
        <v>380</v>
      </c>
      <c r="M291" s="9">
        <v>432.36842105263156</v>
      </c>
      <c r="N291" s="7"/>
      <c r="O291" s="4">
        <v>317.39999999999998</v>
      </c>
      <c r="P291" s="7"/>
      <c r="Q291" s="9">
        <v>596.20000000000005</v>
      </c>
      <c r="R291" s="7"/>
      <c r="S291" s="9">
        <v>341.25</v>
      </c>
      <c r="U291" s="4">
        <v>483.55</v>
      </c>
      <c r="Y291" s="9">
        <v>377.25</v>
      </c>
      <c r="Z291" s="9">
        <v>246.25</v>
      </c>
      <c r="AA291" s="9">
        <v>378.8235294117647</v>
      </c>
    </row>
    <row r="292" spans="2:27" x14ac:dyDescent="0.2">
      <c r="B292" s="1">
        <v>45748</v>
      </c>
      <c r="I292" s="1">
        <v>45659</v>
      </c>
      <c r="J292" s="7"/>
      <c r="K292" s="9">
        <v>383.0385</v>
      </c>
      <c r="M292" s="9">
        <v>429.84399999999999</v>
      </c>
      <c r="N292" s="7"/>
      <c r="O292" s="4">
        <v>317.0200000000001</v>
      </c>
      <c r="P292" s="7"/>
      <c r="Q292" s="9">
        <v>604.75399999999991</v>
      </c>
      <c r="R292" s="7"/>
      <c r="S292" s="9">
        <v>351.46</v>
      </c>
      <c r="U292" s="4">
        <v>486.92000000000007</v>
      </c>
      <c r="Y292" s="9">
        <v>380.1400000000001</v>
      </c>
      <c r="Z292" s="9">
        <v>256.69199999999995</v>
      </c>
      <c r="AA292" s="9">
        <v>383.19500000000005</v>
      </c>
    </row>
    <row r="293" spans="2:27" x14ac:dyDescent="0.2">
      <c r="B293" s="1">
        <v>45778</v>
      </c>
      <c r="I293" s="1">
        <v>45690</v>
      </c>
      <c r="J293" s="7"/>
      <c r="K293" s="9">
        <v>379.67499999999995</v>
      </c>
      <c r="M293" s="9">
        <v>397.40625000000006</v>
      </c>
      <c r="N293" s="7"/>
      <c r="O293" s="4">
        <v>317.03749999999991</v>
      </c>
      <c r="P293" s="7"/>
      <c r="Q293" s="9">
        <v>618.39375000000007</v>
      </c>
      <c r="R293" s="7"/>
      <c r="S293" s="9">
        <v>351.76250000000005</v>
      </c>
      <c r="U293" s="4">
        <v>489.3125</v>
      </c>
      <c r="Y293" s="9">
        <v>371.53749999999991</v>
      </c>
      <c r="Z293" s="9">
        <v>248.03750000000002</v>
      </c>
      <c r="AA293" s="9">
        <v>374.00625000000002</v>
      </c>
    </row>
    <row r="294" spans="2:27" x14ac:dyDescent="0.2">
      <c r="B294" s="1">
        <v>45809</v>
      </c>
      <c r="I294" s="1">
        <v>45718</v>
      </c>
      <c r="J294" s="7"/>
      <c r="K294" s="9">
        <v>383.18181818181819</v>
      </c>
      <c r="M294" s="9" t="e">
        <v>#N/A</v>
      </c>
      <c r="N294" s="7"/>
      <c r="O294" s="4" t="e">
        <v>#N/A</v>
      </c>
      <c r="P294" s="7"/>
      <c r="Q294" s="9">
        <v>634.09090909090912</v>
      </c>
      <c r="R294" s="7"/>
      <c r="S294" s="9">
        <v>348.63636363636363</v>
      </c>
      <c r="U294" s="4">
        <v>500</v>
      </c>
      <c r="Y294" s="9">
        <v>376.36363636363637</v>
      </c>
      <c r="Z294" s="9">
        <v>221.81818181818181</v>
      </c>
      <c r="AA294" s="9">
        <v>382.72727272727275</v>
      </c>
    </row>
    <row r="295" spans="2:27" x14ac:dyDescent="0.2">
      <c r="B295" s="1">
        <v>45839</v>
      </c>
      <c r="I295" s="1">
        <v>45749</v>
      </c>
      <c r="J295" s="7"/>
      <c r="K295" s="9">
        <v>390</v>
      </c>
      <c r="M295" s="9">
        <v>460.13333333333333</v>
      </c>
      <c r="N295" s="7"/>
      <c r="O295" s="4">
        <v>319.25</v>
      </c>
      <c r="P295" s="7"/>
      <c r="Q295" s="9">
        <v>669</v>
      </c>
      <c r="R295" s="7"/>
      <c r="S295" s="9">
        <v>368.5</v>
      </c>
      <c r="U295" s="4">
        <v>523.5</v>
      </c>
      <c r="Y295" s="9">
        <v>388.75</v>
      </c>
      <c r="Z295" s="9">
        <v>232.5</v>
      </c>
      <c r="AA295" s="9">
        <v>398</v>
      </c>
    </row>
    <row r="296" spans="2:27" x14ac:dyDescent="0.2">
      <c r="B296" s="1">
        <v>45870</v>
      </c>
      <c r="I296" s="1">
        <v>45779</v>
      </c>
      <c r="J296" s="7"/>
      <c r="K296" s="9">
        <v>389</v>
      </c>
      <c r="M296" s="9">
        <v>453.4</v>
      </c>
      <c r="N296" s="7"/>
      <c r="O296" s="4">
        <v>321</v>
      </c>
      <c r="P296" s="7"/>
      <c r="Q296" s="9">
        <v>688.75</v>
      </c>
      <c r="R296" s="7"/>
      <c r="S296" s="9">
        <v>365.5</v>
      </c>
      <c r="U296" s="4">
        <v>527</v>
      </c>
      <c r="Y296" s="9">
        <v>388.42105263157896</v>
      </c>
      <c r="Z296" s="9">
        <v>235.5</v>
      </c>
      <c r="AA296" s="9">
        <v>391.65</v>
      </c>
    </row>
    <row r="297" spans="2:27" x14ac:dyDescent="0.2">
      <c r="B297" s="1">
        <v>45901</v>
      </c>
      <c r="I297" s="1">
        <v>45810</v>
      </c>
      <c r="J297" s="7"/>
      <c r="K297" s="9">
        <v>393.07800000000009</v>
      </c>
      <c r="M297" s="9">
        <v>420.69899999999996</v>
      </c>
      <c r="N297" s="7"/>
      <c r="O297" s="4">
        <v>324.65599999999995</v>
      </c>
      <c r="P297" s="7"/>
      <c r="Q297" s="9">
        <v>690.83750000000009</v>
      </c>
      <c r="R297" s="7"/>
      <c r="S297" s="9">
        <v>361.50299999999999</v>
      </c>
      <c r="U297" s="4">
        <v>524.57300000000009</v>
      </c>
      <c r="Y297" s="9">
        <v>390.01000000000005</v>
      </c>
      <c r="Z297" s="9">
        <v>236.536</v>
      </c>
      <c r="AA297" s="9">
        <v>388.4375</v>
      </c>
    </row>
    <row r="298" spans="2:27" x14ac:dyDescent="0.2">
      <c r="B298" s="1">
        <v>45931</v>
      </c>
      <c r="I298" s="1">
        <v>45840</v>
      </c>
      <c r="J298" s="7"/>
      <c r="K298" s="9">
        <v>393.25</v>
      </c>
      <c r="M298" s="9">
        <v>416.75</v>
      </c>
      <c r="N298" s="7"/>
      <c r="O298" s="4">
        <v>325</v>
      </c>
      <c r="P298" s="7"/>
      <c r="Q298" s="9">
        <v>684.25</v>
      </c>
      <c r="R298" s="7"/>
      <c r="S298" s="9">
        <v>362.5</v>
      </c>
      <c r="U298" s="4">
        <v>522.5</v>
      </c>
      <c r="Y298" s="9">
        <v>388.5</v>
      </c>
      <c r="Z298" s="9">
        <v>240</v>
      </c>
      <c r="AA298" s="9">
        <v>387.66666666666669</v>
      </c>
    </row>
    <row r="299" spans="2:27" x14ac:dyDescent="0.2">
      <c r="B299" s="1">
        <v>45962</v>
      </c>
      <c r="I299" s="1">
        <v>45871</v>
      </c>
      <c r="J299" s="7"/>
      <c r="K299" s="9">
        <v>405.4325</v>
      </c>
      <c r="M299" s="9">
        <v>439.19</v>
      </c>
      <c r="N299" s="7"/>
      <c r="O299" s="4">
        <v>322.92692307692312</v>
      </c>
      <c r="P299" s="7"/>
      <c r="Q299" s="9">
        <v>677.38764705882352</v>
      </c>
      <c r="R299" s="7"/>
      <c r="S299" s="9">
        <v>359.86052631578946</v>
      </c>
      <c r="U299" s="4">
        <v>520.10599999999999</v>
      </c>
      <c r="Y299" s="9">
        <v>396.09529411764703</v>
      </c>
      <c r="Z299" s="9">
        <v>237.47944444444445</v>
      </c>
      <c r="AA299" s="9">
        <v>391.5214285714286</v>
      </c>
    </row>
    <row r="300" spans="2:27" x14ac:dyDescent="0.2">
      <c r="B300" s="1">
        <v>45992</v>
      </c>
      <c r="I300" s="1">
        <v>45902</v>
      </c>
      <c r="J300" s="7"/>
      <c r="K300" s="9">
        <v>405.85642857142858</v>
      </c>
      <c r="M300" s="9">
        <v>423.67352941176472</v>
      </c>
      <c r="N300" s="7"/>
      <c r="O300" s="4">
        <v>332.79615384615386</v>
      </c>
      <c r="P300" s="7"/>
      <c r="Q300" s="9">
        <v>672.5625</v>
      </c>
      <c r="R300" s="7"/>
      <c r="S300" s="9">
        <v>358.02</v>
      </c>
      <c r="U300" s="4">
        <v>512.1875</v>
      </c>
      <c r="Y300" s="9">
        <v>396.13684210526316</v>
      </c>
      <c r="Z300" s="9">
        <v>236.1311111111111</v>
      </c>
      <c r="AA300" s="9">
        <v>388.9708333333333</v>
      </c>
    </row>
    <row r="301" spans="2:27" x14ac:dyDescent="0.2">
      <c r="B301" s="1">
        <v>46023</v>
      </c>
      <c r="I301" s="1">
        <v>45932</v>
      </c>
      <c r="J301" s="7"/>
      <c r="K301" s="9">
        <v>392.89749999999992</v>
      </c>
      <c r="M301" s="9">
        <v>426.84187500000002</v>
      </c>
      <c r="N301" s="7"/>
      <c r="O301" s="4">
        <v>334.00357142857143</v>
      </c>
      <c r="P301" s="7"/>
      <c r="Q301" s="9">
        <v>672.71999999999991</v>
      </c>
      <c r="R301" s="7"/>
      <c r="S301" s="9">
        <v>359.80842105263156</v>
      </c>
      <c r="U301" s="4">
        <v>508.48777777777781</v>
      </c>
      <c r="Y301" s="9">
        <v>399.375</v>
      </c>
      <c r="Z301" s="9">
        <v>234.57388888888889</v>
      </c>
      <c r="AA301" s="9">
        <v>392.79578947368424</v>
      </c>
    </row>
    <row r="302" spans="2:27" x14ac:dyDescent="0.2">
      <c r="B302" s="1">
        <v>46054</v>
      </c>
      <c r="I302" s="1">
        <v>45963</v>
      </c>
      <c r="J302" s="7"/>
      <c r="K302" s="9">
        <v>402.41749999999996</v>
      </c>
      <c r="M302" s="9">
        <v>454.9133333333333</v>
      </c>
      <c r="N302" s="7"/>
      <c r="O302" s="4">
        <v>342</v>
      </c>
      <c r="P302" s="7"/>
      <c r="Q302" s="9">
        <v>719.14833333333343</v>
      </c>
      <c r="R302" s="7"/>
      <c r="S302" s="9">
        <v>365.28894736842102</v>
      </c>
      <c r="U302" s="4">
        <v>525.80526315789473</v>
      </c>
      <c r="Y302" s="9">
        <v>403.801875</v>
      </c>
      <c r="Z302" s="9">
        <v>246.14000000000001</v>
      </c>
      <c r="AA302" s="9">
        <v>399.94866666666661</v>
      </c>
    </row>
    <row r="303" spans="2:27" x14ac:dyDescent="0.2">
      <c r="B303" s="1">
        <v>46082</v>
      </c>
      <c r="I303" s="1">
        <v>45993</v>
      </c>
      <c r="J303" s="7"/>
      <c r="K303" s="9"/>
      <c r="M303" s="9"/>
      <c r="N303" s="7"/>
      <c r="O303" s="4"/>
      <c r="P303" s="7"/>
      <c r="Q303" s="9">
        <v>745.73333333333335</v>
      </c>
      <c r="R303" s="7"/>
      <c r="S303" s="9">
        <v>380.81631578947372</v>
      </c>
      <c r="U303" s="4">
        <v>565.61352941176472</v>
      </c>
      <c r="Y303" s="9">
        <v>498.97733333333332</v>
      </c>
      <c r="Z303" s="9">
        <v>261.393125</v>
      </c>
      <c r="AA303" s="9">
        <v>481.36363636363637</v>
      </c>
    </row>
  </sheetData>
  <pageMargins left="0.7" right="0.7" top="0.75" bottom="0.75" header="0.3" footer="0.3"/>
  <pageSetup paperSize="9" orientation="portrait" r:id="rId1"/>
  <headerFooter>
    <oddHeader>&amp;C&amp;"Aptos"&amp;12&amp;K000000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CA4C-4802-45EF-92D0-A939771B431A}">
  <dimension ref="B1:H21"/>
  <sheetViews>
    <sheetView showGridLines="0" workbookViewId="0">
      <selection activeCell="L325" sqref="L325"/>
    </sheetView>
  </sheetViews>
  <sheetFormatPr defaultColWidth="9" defaultRowHeight="14.25" x14ac:dyDescent="0.2"/>
  <cols>
    <col min="1" max="1" width="9" style="24"/>
    <col min="2" max="2" width="43.5" style="24" customWidth="1"/>
    <col min="3" max="8" width="15.625" style="24" customWidth="1"/>
    <col min="9" max="16384" width="9" style="24"/>
  </cols>
  <sheetData>
    <row r="1" spans="2:8" ht="19.5" customHeight="1" x14ac:dyDescent="0.2"/>
    <row r="2" spans="2:8" ht="32.25" customHeight="1" x14ac:dyDescent="0.2">
      <c r="B2" s="73" t="s">
        <v>447</v>
      </c>
      <c r="C2" s="84">
        <f>MAX('Weekly GB fertiliser prices'!C:C)</f>
        <v>46136</v>
      </c>
      <c r="D2" s="84">
        <f>C2-7</f>
        <v>46129</v>
      </c>
      <c r="E2" s="73" t="s">
        <v>464</v>
      </c>
      <c r="F2" s="73" t="s">
        <v>463</v>
      </c>
      <c r="G2" s="73" t="s">
        <v>465</v>
      </c>
      <c r="H2" s="73" t="s">
        <v>466</v>
      </c>
    </row>
    <row r="3" spans="2:8" ht="19.5" customHeight="1" x14ac:dyDescent="0.2">
      <c r="B3" s="82" t="s">
        <v>408</v>
      </c>
      <c r="C3" s="85">
        <f>VLOOKUP(C$2,'Weekly GB fertiliser prices'!$C:$U,2,FALSE)</f>
        <v>532.04999999999995</v>
      </c>
      <c r="D3" s="85">
        <v>532.5</v>
      </c>
      <c r="E3" s="85">
        <f t="shared" ref="E3:E4" si="0">IF(ISERROR(SUM(C3-D3)),"n/a",IF(SUM(C3-D3)=0,"no change",SUM(C3-D3)))</f>
        <v>-0.45000000000004547</v>
      </c>
      <c r="F3" s="91">
        <f t="shared" ref="F3:F4" si="1">IF(OR(D3="n/a",C3="n/a",E3="no change"),"n/a",SUM(C3/D3)-1)</f>
        <v>-8.4507042253534337E-4</v>
      </c>
      <c r="G3" s="85">
        <v>129.63249999999999</v>
      </c>
      <c r="H3" s="91">
        <v>0.32213435051905059</v>
      </c>
    </row>
    <row r="4" spans="2:8" ht="19.5" customHeight="1" x14ac:dyDescent="0.2">
      <c r="B4" s="83" t="s">
        <v>459</v>
      </c>
      <c r="C4" s="86">
        <f>VLOOKUP(C$2,'Weekly GB fertiliser prices'!$C:$U,4,FALSE)</f>
        <v>526.41599999999994</v>
      </c>
      <c r="D4" s="86">
        <v>531.79999999999995</v>
      </c>
      <c r="E4" s="86">
        <f t="shared" si="0"/>
        <v>-5.3840000000000146</v>
      </c>
      <c r="F4" s="90">
        <f t="shared" si="1"/>
        <v>-1.0124106807070321E-2</v>
      </c>
      <c r="G4" s="86">
        <v>122.61412499999994</v>
      </c>
      <c r="H4" s="90">
        <v>0.30364922153964735</v>
      </c>
    </row>
    <row r="5" spans="2:8" ht="19.5" customHeight="1" x14ac:dyDescent="0.2">
      <c r="B5" s="82" t="s">
        <v>418</v>
      </c>
      <c r="C5" s="85">
        <f>VLOOKUP(C$2,'Weekly GB fertiliser prices'!$C:$U,6,FALSE)</f>
        <v>640</v>
      </c>
      <c r="D5" s="85">
        <v>652.5</v>
      </c>
      <c r="E5" s="85">
        <f>IF(ISERROR(SUM(C5-D5)),"n/a",IF(SUM(C5-D5)=0,"no change",SUM(C5-D5)))</f>
        <v>-12.5</v>
      </c>
      <c r="F5" s="89">
        <f>IF(OR(D5="n/a",C5="n/a",E5="no change"),"n/a",SUM(C5/D5)-1)</f>
        <v>-1.9157088122605415E-2</v>
      </c>
      <c r="G5" s="85">
        <v>185.0866666666667</v>
      </c>
      <c r="H5" s="91">
        <v>0.40686138018963325</v>
      </c>
    </row>
    <row r="6" spans="2:8" ht="19.5" customHeight="1" x14ac:dyDescent="0.2">
      <c r="B6" s="83" t="s">
        <v>442</v>
      </c>
      <c r="C6" s="86" t="str">
        <f>VLOOKUP(C$2,'Weekly GB fertiliser prices'!$C:$U,8,FALSE)</f>
        <v>n/a</v>
      </c>
      <c r="D6" s="86">
        <v>450</v>
      </c>
      <c r="E6" s="86" t="str">
        <f t="shared" ref="E6:E11" si="2">IF(ISERROR(SUM(C6-D6)),"n/a",IF(SUM(C6-D6)=0,"no change",SUM(C6-D6)))</f>
        <v>n/a</v>
      </c>
      <c r="F6" s="90" t="str">
        <f t="shared" ref="F6:F11" si="3">IF(OR(D6="n/a",C6="n/a",E6="no change"),"n/a",SUM(C6/D6)-1)</f>
        <v>n/a</v>
      </c>
      <c r="G6" s="86" t="s">
        <v>56</v>
      </c>
      <c r="H6" s="90" t="s">
        <v>56</v>
      </c>
    </row>
    <row r="7" spans="2:8" ht="19.5" customHeight="1" x14ac:dyDescent="0.2">
      <c r="B7" s="82" t="s">
        <v>409</v>
      </c>
      <c r="C7" s="85">
        <f>VLOOKUP(C$2,'Weekly GB fertiliser prices'!$C:$U,10,FALSE)</f>
        <v>384.12600000000003</v>
      </c>
      <c r="D7" s="85">
        <v>383.6</v>
      </c>
      <c r="E7" s="85">
        <f t="shared" si="2"/>
        <v>0.52600000000001046</v>
      </c>
      <c r="F7" s="91">
        <f t="shared" si="3"/>
        <v>1.3712200208551018E-3</v>
      </c>
      <c r="G7" s="85">
        <v>18.837052631579013</v>
      </c>
      <c r="H7" s="91">
        <v>5.1567540620331087E-2</v>
      </c>
    </row>
    <row r="8" spans="2:8" ht="19.5" customHeight="1" x14ac:dyDescent="0.2">
      <c r="B8" s="83" t="s">
        <v>410</v>
      </c>
      <c r="C8" s="86">
        <f>VLOOKUP(C$2,'Weekly GB fertiliser prices'!$C:$U,12,FALSE)</f>
        <v>774.75</v>
      </c>
      <c r="D8" s="86">
        <v>773.75</v>
      </c>
      <c r="E8" s="86">
        <f t="shared" si="2"/>
        <v>1</v>
      </c>
      <c r="F8" s="90">
        <f t="shared" si="3"/>
        <v>1.2924071082391908E-3</v>
      </c>
      <c r="G8" s="86">
        <v>55.601666666666574</v>
      </c>
      <c r="H8" s="90">
        <v>7.7315991832931807E-2</v>
      </c>
    </row>
    <row r="9" spans="2:8" ht="19.5" customHeight="1" x14ac:dyDescent="0.2">
      <c r="B9" s="82" t="s">
        <v>411</v>
      </c>
      <c r="C9" s="85">
        <f>VLOOKUP(C$2,'Weekly GB fertiliser prices'!$C:$U,14,FALSE)</f>
        <v>596</v>
      </c>
      <c r="D9" s="85">
        <v>596.25</v>
      </c>
      <c r="E9" s="85">
        <f t="shared" si="2"/>
        <v>-0.25</v>
      </c>
      <c r="F9" s="91">
        <f t="shared" si="3"/>
        <v>-4.1928721174000483E-4</v>
      </c>
      <c r="G9" s="85">
        <v>70.194736842105272</v>
      </c>
      <c r="H9" s="91">
        <v>0.13349949450967435</v>
      </c>
    </row>
    <row r="10" spans="2:8" ht="19.5" customHeight="1" x14ac:dyDescent="0.2">
      <c r="B10" s="83" t="s">
        <v>439</v>
      </c>
      <c r="C10" s="86">
        <f>VLOOKUP(C$2,'Weekly GB fertiliser prices'!$C:$U,16,FALSE)</f>
        <v>267.25</v>
      </c>
      <c r="D10" s="86">
        <v>272.5</v>
      </c>
      <c r="E10" s="86">
        <f t="shared" si="2"/>
        <v>-5.25</v>
      </c>
      <c r="F10" s="90">
        <f t="shared" si="3"/>
        <v>-1.9266055045871533E-2</v>
      </c>
      <c r="G10" s="86">
        <v>21.109999999999985</v>
      </c>
      <c r="H10" s="90">
        <v>8.5764199236207039E-2</v>
      </c>
    </row>
    <row r="11" spans="2:8" ht="19.5" customHeight="1" x14ac:dyDescent="0.2">
      <c r="B11" s="82" t="s">
        <v>450</v>
      </c>
      <c r="C11" s="85">
        <f>VLOOKUP(C$2,'Weekly GB fertiliser prices'!$C:$U,18,FALSE)</f>
        <v>498.23333333333335</v>
      </c>
      <c r="D11" s="85" t="s">
        <v>56</v>
      </c>
      <c r="E11" s="85" t="str">
        <f t="shared" si="2"/>
        <v>n/a</v>
      </c>
      <c r="F11" s="91" t="str">
        <f t="shared" si="3"/>
        <v>n/a</v>
      </c>
      <c r="G11" s="85">
        <v>98.284666666666737</v>
      </c>
      <c r="H11" s="91">
        <v>0.24574320371114311</v>
      </c>
    </row>
    <row r="21" spans="2:2" x14ac:dyDescent="0.2">
      <c r="B21" s="95"/>
    </row>
  </sheetData>
  <pageMargins left="0.7" right="0.7" top="0.75" bottom="0.75" header="0.3" footer="0.3"/>
  <pageSetup paperSize="9" orientation="portrait" r:id="rId1"/>
  <headerFooter>
    <oddHeader>&amp;C&amp;"Aptos"&amp;12&amp;K000000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78919-0CD3-4B85-8F5C-79191221C9D9}">
  <dimension ref="A1:J10"/>
  <sheetViews>
    <sheetView workbookViewId="0">
      <selection activeCell="L325" sqref="L325"/>
    </sheetView>
  </sheetViews>
  <sheetFormatPr defaultRowHeight="14.25" x14ac:dyDescent="0.2"/>
  <cols>
    <col min="1" max="1" width="11.125" bestFit="1" customWidth="1"/>
    <col min="2" max="10" width="9.5" bestFit="1" customWidth="1"/>
  </cols>
  <sheetData>
    <row r="1" spans="1:10" ht="110.25" x14ac:dyDescent="0.2">
      <c r="A1" s="78" t="s">
        <v>444</v>
      </c>
      <c r="B1" s="92" t="s">
        <v>408</v>
      </c>
      <c r="C1" s="92" t="s">
        <v>417</v>
      </c>
      <c r="D1" s="92" t="s">
        <v>418</v>
      </c>
      <c r="E1" s="92" t="s">
        <v>442</v>
      </c>
      <c r="F1" s="92" t="s">
        <v>409</v>
      </c>
      <c r="G1" s="92" t="s">
        <v>410</v>
      </c>
      <c r="H1" s="92" t="s">
        <v>411</v>
      </c>
      <c r="I1" s="92" t="s">
        <v>439</v>
      </c>
      <c r="J1" s="93" t="s">
        <v>455</v>
      </c>
    </row>
    <row r="2" spans="1:10" ht="15" x14ac:dyDescent="0.2">
      <c r="A2" s="75">
        <v>46080</v>
      </c>
      <c r="B2" s="77">
        <v>402</v>
      </c>
      <c r="C2" s="77">
        <v>404</v>
      </c>
      <c r="D2" s="77">
        <v>455</v>
      </c>
      <c r="E2" s="77">
        <v>342</v>
      </c>
      <c r="F2" s="77">
        <v>365</v>
      </c>
      <c r="G2" s="77">
        <v>719</v>
      </c>
      <c r="H2" s="77">
        <v>526</v>
      </c>
      <c r="I2" s="77">
        <v>246</v>
      </c>
      <c r="J2" s="77">
        <v>400</v>
      </c>
    </row>
    <row r="3" spans="1:10" ht="15" x14ac:dyDescent="0.2">
      <c r="A3" s="74">
        <v>46087</v>
      </c>
      <c r="B3" s="76"/>
      <c r="C3" s="76">
        <f>'Weekly GB fertiliser prices'!F10</f>
        <v>422.93333333333334</v>
      </c>
      <c r="D3" s="76">
        <f>'Weekly GB fertiliser prices'!H10</f>
        <v>481.11250000000001</v>
      </c>
      <c r="E3" s="76"/>
      <c r="F3" s="76">
        <f>'Weekly GB fertiliser prices'!L10</f>
        <v>376.71999999999997</v>
      </c>
      <c r="G3" s="76">
        <f>'Weekly GB fertiliser prices'!N10</f>
        <v>729.39</v>
      </c>
      <c r="H3" s="76">
        <f>'Weekly GB fertiliser prices'!P10</f>
        <v>555</v>
      </c>
      <c r="I3" s="76">
        <f>'Weekly GB fertiliser prices'!R10</f>
        <v>253.458</v>
      </c>
      <c r="J3" s="76">
        <f>'Weekly GB fertiliser prices'!T10</f>
        <v>433.33333333333331</v>
      </c>
    </row>
    <row r="4" spans="1:10" ht="15" x14ac:dyDescent="0.2">
      <c r="A4" s="75">
        <f t="shared" ref="A4:A10" si="0">A3+7</f>
        <v>46094</v>
      </c>
      <c r="B4" s="77"/>
      <c r="C4" s="77">
        <f>'Weekly GB fertiliser prices'!F11</f>
        <v>498.65</v>
      </c>
      <c r="D4" s="77"/>
      <c r="E4" s="77"/>
      <c r="F4" s="77">
        <f>'Weekly GB fertiliser prices'!L11</f>
        <v>378.71999999999997</v>
      </c>
      <c r="G4" s="77">
        <f>'Weekly GB fertiliser prices'!N11</f>
        <v>752.31666666666661</v>
      </c>
      <c r="H4" s="77">
        <f>'Weekly GB fertiliser prices'!P11</f>
        <v>568.67600000000004</v>
      </c>
      <c r="I4" s="77">
        <f>'Weekly GB fertiliser prices'!R11</f>
        <v>262</v>
      </c>
      <c r="J4" s="77">
        <f>'Weekly GB fertiliser prices'!T11</f>
        <v>496.66666666666669</v>
      </c>
    </row>
    <row r="5" spans="1:10" ht="15" x14ac:dyDescent="0.2">
      <c r="A5" s="74">
        <f t="shared" si="0"/>
        <v>46101</v>
      </c>
      <c r="B5" s="76">
        <f>'Weekly GB fertiliser prices'!D12</f>
        <v>503.73750000000001</v>
      </c>
      <c r="C5" s="76">
        <f>'Weekly GB fertiliser prices'!F12</f>
        <v>522.28499999999997</v>
      </c>
      <c r="D5" s="76">
        <f>'Weekly GB fertiliser prices'!H12</f>
        <v>618.33333333333337</v>
      </c>
      <c r="E5" s="76">
        <f>'Weekly GB fertiliser prices'!J12</f>
        <v>386.66666666666669</v>
      </c>
      <c r="F5" s="76">
        <f>'Weekly GB fertiliser prices'!L12</f>
        <v>383.32600000000002</v>
      </c>
      <c r="G5" s="76">
        <f>'Weekly GB fertiliser prices'!N12</f>
        <v>751.77499999999998</v>
      </c>
      <c r="H5" s="76">
        <f>'Weekly GB fertiliser prices'!P12</f>
        <v>563.41000000000008</v>
      </c>
      <c r="I5" s="76">
        <f>'Weekly GB fertiliser prices'!R12</f>
        <v>264.25</v>
      </c>
      <c r="J5" s="76">
        <f>'Weekly GB fertiliser prices'!T12</f>
        <v>496.66666666666669</v>
      </c>
    </row>
    <row r="6" spans="1:10" ht="15" x14ac:dyDescent="0.2">
      <c r="A6" s="75">
        <f t="shared" si="0"/>
        <v>46108</v>
      </c>
      <c r="B6" s="77">
        <f>'Weekly GB fertiliser prices'!D13</f>
        <v>521.66666666666663</v>
      </c>
      <c r="C6" s="77">
        <f>'Weekly GB fertiliser prices'!F13</f>
        <v>533.03</v>
      </c>
      <c r="D6" s="77"/>
      <c r="E6" s="77"/>
      <c r="F6" s="77">
        <f>'Weekly GB fertiliser prices'!L13</f>
        <v>385.42</v>
      </c>
      <c r="G6" s="77">
        <f>'Weekly GB fertiliser prices'!N13</f>
        <v>758.33333333333337</v>
      </c>
      <c r="H6" s="77">
        <f>'Weekly GB fertiliser prices'!P13</f>
        <v>578.33333333333337</v>
      </c>
      <c r="I6" s="77">
        <f>'Weekly GB fertiliser prices'!R13</f>
        <v>270</v>
      </c>
      <c r="J6" s="77"/>
    </row>
    <row r="7" spans="1:10" ht="15" x14ac:dyDescent="0.2">
      <c r="A7" s="74">
        <f t="shared" si="0"/>
        <v>46115</v>
      </c>
      <c r="B7" s="76">
        <f>'Weekly GB fertiliser prices'!D14</f>
        <v>521.25</v>
      </c>
      <c r="C7" s="76">
        <f>'Weekly GB fertiliser prices'!F14</f>
        <v>530</v>
      </c>
      <c r="D7" s="76">
        <f>'Weekly GB fertiliser prices'!H14</f>
        <v>630.75</v>
      </c>
      <c r="E7" s="76"/>
      <c r="F7" s="76">
        <f>'Weekly GB fertiliser prices'!L14</f>
        <v>390</v>
      </c>
      <c r="G7" s="76">
        <f>'Weekly GB fertiliser prices'!N14</f>
        <v>771.66666666666663</v>
      </c>
      <c r="H7" s="76">
        <f>'Weekly GB fertiliser prices'!P14</f>
        <v>591.66666666666663</v>
      </c>
      <c r="I7" s="76">
        <f>'Weekly GB fertiliser prices'!R14</f>
        <v>275</v>
      </c>
      <c r="J7" s="76">
        <f>'Weekly GB fertiliser prices'!T14</f>
        <v>496.66666666666669</v>
      </c>
    </row>
    <row r="8" spans="1:10" ht="15" x14ac:dyDescent="0.2">
      <c r="A8" s="75">
        <f t="shared" si="0"/>
        <v>46122</v>
      </c>
      <c r="B8" s="77">
        <f>'Weekly GB fertiliser prices'!D15</f>
        <v>526.66666666666663</v>
      </c>
      <c r="C8" s="77">
        <f>'Weekly GB fertiliser prices'!F15</f>
        <v>535</v>
      </c>
      <c r="D8" s="77">
        <f>'Weekly GB fertiliser prices'!H15</f>
        <v>652.5</v>
      </c>
      <c r="E8" s="77"/>
      <c r="F8" s="77">
        <f>'Weekly GB fertiliser prices'!L15</f>
        <v>388.75</v>
      </c>
      <c r="G8" s="77">
        <f>'Weekly GB fertiliser prices'!N15</f>
        <v>778.75</v>
      </c>
      <c r="H8" s="77">
        <f>'Weekly GB fertiliser prices'!P15</f>
        <v>596.25</v>
      </c>
      <c r="I8" s="77">
        <f>'Weekly GB fertiliser prices'!R15</f>
        <v>272.5</v>
      </c>
      <c r="J8" s="77">
        <f>'Weekly GB fertiliser prices'!T15</f>
        <v>510</v>
      </c>
    </row>
    <row r="9" spans="1:10" ht="15" x14ac:dyDescent="0.2">
      <c r="A9" s="74">
        <f t="shared" si="0"/>
        <v>46129</v>
      </c>
      <c r="B9" s="76">
        <f>'Weekly GB fertiliser prices'!D16</f>
        <v>532.5</v>
      </c>
      <c r="C9" s="76">
        <f>'Weekly GB fertiliser prices'!F16</f>
        <v>531.79999999999995</v>
      </c>
      <c r="D9" s="76">
        <f>'Weekly GB fertiliser prices'!H16</f>
        <v>652.5</v>
      </c>
      <c r="E9" s="76">
        <f>'Weekly GB fertiliser prices'!J16</f>
        <v>450</v>
      </c>
      <c r="F9" s="76">
        <f>'Weekly GB fertiliser prices'!L16</f>
        <v>383.6</v>
      </c>
      <c r="G9" s="76">
        <f>'Weekly GB fertiliser prices'!N16</f>
        <v>773.75</v>
      </c>
      <c r="H9" s="76">
        <f>'Weekly GB fertiliser prices'!P16</f>
        <v>596.25</v>
      </c>
      <c r="I9" s="76">
        <f>'Weekly GB fertiliser prices'!R16</f>
        <v>272.5</v>
      </c>
      <c r="J9" s="76"/>
    </row>
    <row r="10" spans="1:10" ht="15" x14ac:dyDescent="0.2">
      <c r="A10" s="75">
        <f t="shared" si="0"/>
        <v>46136</v>
      </c>
      <c r="B10" s="77">
        <f>'Weekly GB fertiliser prices'!D17</f>
        <v>532.04999999999995</v>
      </c>
      <c r="C10" s="77">
        <f>'Weekly GB fertiliser prices'!F17</f>
        <v>526.41599999999994</v>
      </c>
      <c r="D10" s="77">
        <f>'Weekly GB fertiliser prices'!H17</f>
        <v>640</v>
      </c>
      <c r="E10" s="77"/>
      <c r="F10" s="77">
        <f>'Weekly GB fertiliser prices'!L17</f>
        <v>384.12600000000003</v>
      </c>
      <c r="G10" s="77">
        <f>'Weekly GB fertiliser prices'!N17</f>
        <v>774.75</v>
      </c>
      <c r="H10" s="77">
        <f>'Weekly GB fertiliser prices'!P17</f>
        <v>596</v>
      </c>
      <c r="I10" s="77">
        <f>'Weekly GB fertiliser prices'!R17</f>
        <v>267.25</v>
      </c>
      <c r="J10" s="77">
        <f>'Weekly GB fertiliser prices'!T17</f>
        <v>498.23333333333335</v>
      </c>
    </row>
  </sheetData>
  <pageMargins left="0.7" right="0.7" top="0.75" bottom="0.75" header="0.3" footer="0.3"/>
  <headerFooter>
    <oddHeader>&amp;C&amp;"Aptos"&amp;12&amp;K000000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8F91A-79E4-4A6D-A9C5-A948608CE48B}">
  <sheetPr>
    <pageSetUpPr fitToPage="1"/>
  </sheetPr>
  <dimension ref="A1:U108"/>
  <sheetViews>
    <sheetView showGridLines="0" tabSelected="1" zoomScaleNormal="100" workbookViewId="0">
      <selection activeCell="J25" sqref="J25"/>
    </sheetView>
  </sheetViews>
  <sheetFormatPr defaultColWidth="9" defaultRowHeight="15" customHeight="1" x14ac:dyDescent="0.2"/>
  <cols>
    <col min="1" max="1" width="6.5" customWidth="1"/>
    <col min="2" max="2" width="4.25" customWidth="1"/>
    <col min="3" max="3" width="15" customWidth="1"/>
    <col min="4" max="21" width="10.625" customWidth="1"/>
    <col min="22" max="22" width="4.5" customWidth="1"/>
    <col min="23" max="23" width="7.625" customWidth="1"/>
    <col min="24" max="24" width="4.5" customWidth="1"/>
    <col min="25" max="25" width="7.625" customWidth="1"/>
    <col min="26" max="26" width="4.5" customWidth="1"/>
    <col min="27" max="27" width="7.625" customWidth="1"/>
    <col min="28" max="28" width="4.5" customWidth="1"/>
  </cols>
  <sheetData>
    <row r="1" spans="1:21" ht="33.6" customHeight="1" x14ac:dyDescent="0.2"/>
    <row r="2" spans="1:21" ht="23.25" x14ac:dyDescent="0.35">
      <c r="A2" s="22" t="s">
        <v>451</v>
      </c>
      <c r="B2" s="22"/>
      <c r="C2" s="22"/>
      <c r="D2" s="23"/>
      <c r="E2" s="23"/>
      <c r="F2" s="23"/>
      <c r="G2" s="23"/>
      <c r="H2" s="23"/>
      <c r="I2" s="23"/>
      <c r="J2" s="23"/>
      <c r="K2" s="23"/>
      <c r="L2" s="23"/>
    </row>
    <row r="3" spans="1:21" s="20" customFormat="1" ht="15.75" customHeight="1" x14ac:dyDescent="0.2">
      <c r="A3" s="67" t="s">
        <v>415</v>
      </c>
      <c r="B3" s="67"/>
      <c r="C3" s="67"/>
      <c r="D3" s="72"/>
      <c r="E3" s="72"/>
      <c r="F3" s="72"/>
      <c r="G3" s="72"/>
      <c r="H3" s="72"/>
      <c r="I3" s="72"/>
      <c r="J3" s="72"/>
      <c r="K3" s="72"/>
      <c r="L3" s="72"/>
    </row>
    <row r="4" spans="1:21" s="20" customFormat="1" ht="15.75" customHeight="1" x14ac:dyDescent="0.2">
      <c r="A4" s="69" t="s">
        <v>416</v>
      </c>
      <c r="B4" s="69"/>
      <c r="C4" s="67"/>
      <c r="D4" s="72"/>
      <c r="E4" s="72"/>
      <c r="F4" s="72"/>
      <c r="G4" s="72"/>
      <c r="H4" s="72"/>
      <c r="I4" s="72"/>
      <c r="J4" s="72"/>
      <c r="K4" s="72"/>
      <c r="L4" s="72"/>
    </row>
    <row r="5" spans="1:21" s="20" customFormat="1" ht="15.75" customHeight="1" x14ac:dyDescent="0.2">
      <c r="A5" s="67" t="s">
        <v>470</v>
      </c>
      <c r="B5" s="67"/>
      <c r="C5" s="67"/>
      <c r="D5" s="72"/>
      <c r="E5" s="72"/>
      <c r="F5" s="72"/>
      <c r="G5" s="72"/>
      <c r="H5" s="72"/>
      <c r="I5" s="72"/>
      <c r="J5" s="72"/>
      <c r="K5" s="72"/>
      <c r="L5" s="72"/>
    </row>
    <row r="6" spans="1:21" ht="14.25" customHeight="1" x14ac:dyDescent="0.2">
      <c r="C6" s="24"/>
      <c r="G6" s="24"/>
      <c r="H6" s="24"/>
      <c r="I6" s="24"/>
    </row>
    <row r="7" spans="1:21" ht="51.75" customHeight="1" x14ac:dyDescent="0.2">
      <c r="C7" s="78" t="s">
        <v>444</v>
      </c>
      <c r="D7" s="98" t="s">
        <v>408</v>
      </c>
      <c r="E7" s="99"/>
      <c r="F7" s="98" t="s">
        <v>417</v>
      </c>
      <c r="G7" s="99"/>
      <c r="H7" s="98" t="s">
        <v>418</v>
      </c>
      <c r="I7" s="99"/>
      <c r="J7" s="98" t="s">
        <v>442</v>
      </c>
      <c r="K7" s="99"/>
      <c r="L7" s="98" t="s">
        <v>409</v>
      </c>
      <c r="M7" s="99"/>
      <c r="N7" s="98" t="s">
        <v>410</v>
      </c>
      <c r="O7" s="99"/>
      <c r="P7" s="98" t="s">
        <v>411</v>
      </c>
      <c r="Q7" s="99"/>
      <c r="R7" s="98" t="s">
        <v>439</v>
      </c>
      <c r="S7" s="99"/>
      <c r="T7" s="100" t="s">
        <v>455</v>
      </c>
      <c r="U7" s="101"/>
    </row>
    <row r="8" spans="1:21" ht="51.75" customHeight="1" x14ac:dyDescent="0.2">
      <c r="C8" s="79" t="s">
        <v>445</v>
      </c>
      <c r="D8" s="73" t="s">
        <v>443</v>
      </c>
      <c r="E8" s="73" t="s">
        <v>458</v>
      </c>
      <c r="F8" s="73" t="s">
        <v>443</v>
      </c>
      <c r="G8" s="73" t="s">
        <v>458</v>
      </c>
      <c r="H8" s="73" t="s">
        <v>443</v>
      </c>
      <c r="I8" s="73" t="s">
        <v>458</v>
      </c>
      <c r="J8" s="73" t="s">
        <v>443</v>
      </c>
      <c r="K8" s="73" t="s">
        <v>458</v>
      </c>
      <c r="L8" s="73" t="s">
        <v>443</v>
      </c>
      <c r="M8" s="73" t="s">
        <v>458</v>
      </c>
      <c r="N8" s="73" t="s">
        <v>443</v>
      </c>
      <c r="O8" s="73" t="s">
        <v>458</v>
      </c>
      <c r="P8" s="73" t="s">
        <v>443</v>
      </c>
      <c r="Q8" s="73" t="s">
        <v>458</v>
      </c>
      <c r="R8" s="73" t="s">
        <v>443</v>
      </c>
      <c r="S8" s="73" t="s">
        <v>458</v>
      </c>
      <c r="T8" s="73" t="s">
        <v>443</v>
      </c>
      <c r="U8" s="73" t="s">
        <v>458</v>
      </c>
    </row>
    <row r="9" spans="1:21" ht="15" customHeight="1" x14ac:dyDescent="0.2">
      <c r="A9" s="87"/>
      <c r="B9" s="88" t="s">
        <v>457</v>
      </c>
      <c r="C9" s="75">
        <v>46080</v>
      </c>
      <c r="D9" s="77">
        <v>402.41749999999996</v>
      </c>
      <c r="E9" s="81" t="s">
        <v>446</v>
      </c>
      <c r="F9" s="77">
        <v>403.801875</v>
      </c>
      <c r="G9" s="81" t="s">
        <v>446</v>
      </c>
      <c r="H9" s="77">
        <v>454.9133333333333</v>
      </c>
      <c r="I9" s="81" t="s">
        <v>446</v>
      </c>
      <c r="J9" s="77">
        <v>342</v>
      </c>
      <c r="K9" s="81" t="s">
        <v>446</v>
      </c>
      <c r="L9" s="77">
        <v>365.28894736842102</v>
      </c>
      <c r="M9" s="81" t="s">
        <v>446</v>
      </c>
      <c r="N9" s="77">
        <v>719.14833333333343</v>
      </c>
      <c r="O9" s="81" t="s">
        <v>446</v>
      </c>
      <c r="P9" s="77">
        <v>525.80526315789473</v>
      </c>
      <c r="Q9" s="81" t="s">
        <v>446</v>
      </c>
      <c r="R9" s="77">
        <v>246.14000000000001</v>
      </c>
      <c r="S9" s="81" t="s">
        <v>446</v>
      </c>
      <c r="T9" s="77">
        <v>399.94866666666661</v>
      </c>
      <c r="U9" s="81" t="s">
        <v>446</v>
      </c>
    </row>
    <row r="10" spans="1:21" ht="15" customHeight="1" x14ac:dyDescent="0.2">
      <c r="C10" s="74">
        <v>46087</v>
      </c>
      <c r="D10" s="76" t="s">
        <v>56</v>
      </c>
      <c r="E10" s="80" t="s">
        <v>446</v>
      </c>
      <c r="F10" s="76">
        <v>422.93333333333334</v>
      </c>
      <c r="G10" s="80">
        <f t="shared" ref="G10:G15" si="0">SUM(F10-F9)</f>
        <v>19.131458333333342</v>
      </c>
      <c r="H10" s="76">
        <v>481.11250000000001</v>
      </c>
      <c r="I10" s="80">
        <f>SUM(H10-H9)</f>
        <v>26.199166666666713</v>
      </c>
      <c r="J10" s="76" t="s">
        <v>56</v>
      </c>
      <c r="K10" s="80" t="s">
        <v>446</v>
      </c>
      <c r="L10" s="76">
        <v>376.71999999999997</v>
      </c>
      <c r="M10" s="80">
        <f t="shared" ref="M10:M15" si="1">SUM(L10-L9)</f>
        <v>11.43105263157895</v>
      </c>
      <c r="N10" s="76">
        <v>729.39</v>
      </c>
      <c r="O10" s="80">
        <f t="shared" ref="O10:O15" si="2">SUM(N10-N9)</f>
        <v>10.241666666666561</v>
      </c>
      <c r="P10" s="76">
        <v>555</v>
      </c>
      <c r="Q10" s="80">
        <f t="shared" ref="Q10:Q15" si="3">SUM(P10-P9)</f>
        <v>29.194736842105272</v>
      </c>
      <c r="R10" s="76">
        <v>253.458</v>
      </c>
      <c r="S10" s="80">
        <f t="shared" ref="S10:S15" si="4">SUM(R10-R9)</f>
        <v>7.3179999999999836</v>
      </c>
      <c r="T10" s="76">
        <v>433.33333333333331</v>
      </c>
      <c r="U10" s="80">
        <f>SUM(T10-T9)</f>
        <v>33.384666666666703</v>
      </c>
    </row>
    <row r="11" spans="1:21" ht="15" customHeight="1" x14ac:dyDescent="0.2">
      <c r="C11" s="75">
        <f t="shared" ref="C11:C17" si="5">C10+7</f>
        <v>46094</v>
      </c>
      <c r="D11" s="77" t="s">
        <v>56</v>
      </c>
      <c r="E11" s="81" t="s">
        <v>446</v>
      </c>
      <c r="F11" s="77">
        <v>498.65</v>
      </c>
      <c r="G11" s="81">
        <f t="shared" si="0"/>
        <v>75.71666666666664</v>
      </c>
      <c r="H11" s="77" t="s">
        <v>56</v>
      </c>
      <c r="I11" s="81" t="s">
        <v>446</v>
      </c>
      <c r="J11" s="77" t="s">
        <v>56</v>
      </c>
      <c r="K11" s="81" t="s">
        <v>446</v>
      </c>
      <c r="L11" s="77">
        <v>378.71999999999997</v>
      </c>
      <c r="M11" s="81">
        <f t="shared" si="1"/>
        <v>2</v>
      </c>
      <c r="N11" s="77">
        <v>752.31666666666661</v>
      </c>
      <c r="O11" s="81">
        <f t="shared" si="2"/>
        <v>22.92666666666662</v>
      </c>
      <c r="P11" s="77">
        <v>568.67600000000004</v>
      </c>
      <c r="Q11" s="81">
        <f t="shared" si="3"/>
        <v>13.676000000000045</v>
      </c>
      <c r="R11" s="77">
        <v>262</v>
      </c>
      <c r="S11" s="81">
        <f t="shared" si="4"/>
        <v>8.5420000000000016</v>
      </c>
      <c r="T11" s="77">
        <v>496.66666666666669</v>
      </c>
      <c r="U11" s="81">
        <f>SUM(T11-T10)</f>
        <v>63.333333333333371</v>
      </c>
    </row>
    <row r="12" spans="1:21" ht="15" customHeight="1" x14ac:dyDescent="0.2">
      <c r="C12" s="74">
        <f t="shared" si="5"/>
        <v>46101</v>
      </c>
      <c r="D12" s="76">
        <v>503.73750000000001</v>
      </c>
      <c r="E12" s="80" t="s">
        <v>446</v>
      </c>
      <c r="F12" s="76">
        <v>522.28499999999997</v>
      </c>
      <c r="G12" s="80">
        <f t="shared" si="0"/>
        <v>23.634999999999991</v>
      </c>
      <c r="H12" s="76">
        <v>618.33333333333337</v>
      </c>
      <c r="I12" s="80" t="s">
        <v>446</v>
      </c>
      <c r="J12" s="76">
        <v>386.66666666666669</v>
      </c>
      <c r="K12" s="80" t="s">
        <v>446</v>
      </c>
      <c r="L12" s="76">
        <v>383.32600000000002</v>
      </c>
      <c r="M12" s="80">
        <f t="shared" si="1"/>
        <v>4.6060000000000514</v>
      </c>
      <c r="N12" s="76">
        <v>751.77499999999998</v>
      </c>
      <c r="O12" s="80">
        <f t="shared" si="2"/>
        <v>-0.54166666666662877</v>
      </c>
      <c r="P12" s="76">
        <v>563.41000000000008</v>
      </c>
      <c r="Q12" s="80">
        <f t="shared" si="3"/>
        <v>-5.2659999999999627</v>
      </c>
      <c r="R12" s="76">
        <v>264.25</v>
      </c>
      <c r="S12" s="80">
        <f t="shared" si="4"/>
        <v>2.25</v>
      </c>
      <c r="T12" s="76">
        <v>496.66666666666669</v>
      </c>
      <c r="U12" s="80">
        <f>SUM(T12-T11)</f>
        <v>0</v>
      </c>
    </row>
    <row r="13" spans="1:21" ht="15" customHeight="1" x14ac:dyDescent="0.2">
      <c r="C13" s="75">
        <f t="shared" si="5"/>
        <v>46108</v>
      </c>
      <c r="D13" s="77">
        <v>521.66666666666663</v>
      </c>
      <c r="E13" s="81">
        <f>SUM(D13-D12)</f>
        <v>17.929166666666617</v>
      </c>
      <c r="F13" s="77">
        <v>533.03</v>
      </c>
      <c r="G13" s="81">
        <f t="shared" si="0"/>
        <v>10.745000000000005</v>
      </c>
      <c r="H13" s="77" t="s">
        <v>56</v>
      </c>
      <c r="I13" s="81" t="s">
        <v>446</v>
      </c>
      <c r="J13" s="77" t="s">
        <v>56</v>
      </c>
      <c r="K13" s="81" t="s">
        <v>446</v>
      </c>
      <c r="L13" s="77">
        <v>385.42</v>
      </c>
      <c r="M13" s="81">
        <f t="shared" si="1"/>
        <v>2.0939999999999941</v>
      </c>
      <c r="N13" s="77">
        <v>758.33333333333337</v>
      </c>
      <c r="O13" s="81">
        <f t="shared" si="2"/>
        <v>6.558333333333394</v>
      </c>
      <c r="P13" s="77">
        <v>578.33333333333337</v>
      </c>
      <c r="Q13" s="81">
        <f t="shared" si="3"/>
        <v>14.923333333333289</v>
      </c>
      <c r="R13" s="77">
        <v>270</v>
      </c>
      <c r="S13" s="81">
        <f t="shared" si="4"/>
        <v>5.75</v>
      </c>
      <c r="T13" s="77" t="s">
        <v>56</v>
      </c>
      <c r="U13" s="94" t="s">
        <v>446</v>
      </c>
    </row>
    <row r="14" spans="1:21" ht="15" customHeight="1" x14ac:dyDescent="0.2">
      <c r="B14" t="s">
        <v>468</v>
      </c>
      <c r="C14" s="74">
        <f t="shared" si="5"/>
        <v>46115</v>
      </c>
      <c r="D14" s="76">
        <v>521.25</v>
      </c>
      <c r="E14" s="80">
        <f>SUM(D14-D13)</f>
        <v>-0.41666666666662877</v>
      </c>
      <c r="F14" s="76">
        <v>530</v>
      </c>
      <c r="G14" s="80">
        <f t="shared" si="0"/>
        <v>-3.0299999999999727</v>
      </c>
      <c r="H14" s="76">
        <v>630.75</v>
      </c>
      <c r="I14" s="80" t="s">
        <v>446</v>
      </c>
      <c r="J14" s="76" t="s">
        <v>56</v>
      </c>
      <c r="K14" s="80" t="s">
        <v>446</v>
      </c>
      <c r="L14" s="76">
        <v>390</v>
      </c>
      <c r="M14" s="80">
        <f t="shared" si="1"/>
        <v>4.5799999999999841</v>
      </c>
      <c r="N14" s="76">
        <v>771.66666666666663</v>
      </c>
      <c r="O14" s="80">
        <f t="shared" si="2"/>
        <v>13.333333333333258</v>
      </c>
      <c r="P14" s="76">
        <v>591.66666666666663</v>
      </c>
      <c r="Q14" s="80">
        <f t="shared" si="3"/>
        <v>13.333333333333258</v>
      </c>
      <c r="R14" s="76">
        <v>275</v>
      </c>
      <c r="S14" s="80">
        <f t="shared" si="4"/>
        <v>5</v>
      </c>
      <c r="T14" s="76">
        <v>496.66666666666669</v>
      </c>
      <c r="U14" s="97" t="s">
        <v>446</v>
      </c>
    </row>
    <row r="15" spans="1:21" ht="15" customHeight="1" x14ac:dyDescent="0.2">
      <c r="C15" s="75">
        <f t="shared" si="5"/>
        <v>46122</v>
      </c>
      <c r="D15" s="77">
        <v>526.66666666666663</v>
      </c>
      <c r="E15" s="81">
        <f>SUM(D15-D14)</f>
        <v>5.4166666666666288</v>
      </c>
      <c r="F15" s="77">
        <v>535</v>
      </c>
      <c r="G15" s="81">
        <f t="shared" si="0"/>
        <v>5</v>
      </c>
      <c r="H15" s="77">
        <v>652.5</v>
      </c>
      <c r="I15" s="81">
        <f>SUM(H15-H14)</f>
        <v>21.75</v>
      </c>
      <c r="J15" s="77" t="s">
        <v>56</v>
      </c>
      <c r="K15" s="81" t="s">
        <v>446</v>
      </c>
      <c r="L15" s="77">
        <v>388.75</v>
      </c>
      <c r="M15" s="81">
        <f t="shared" si="1"/>
        <v>-1.25</v>
      </c>
      <c r="N15" s="77">
        <v>778.75</v>
      </c>
      <c r="O15" s="81">
        <f t="shared" si="2"/>
        <v>7.0833333333333712</v>
      </c>
      <c r="P15" s="77">
        <v>596.25</v>
      </c>
      <c r="Q15" s="81">
        <f t="shared" si="3"/>
        <v>4.5833333333333712</v>
      </c>
      <c r="R15" s="77">
        <v>272.5</v>
      </c>
      <c r="S15" s="81">
        <f t="shared" si="4"/>
        <v>-2.5</v>
      </c>
      <c r="T15" s="77">
        <v>510</v>
      </c>
      <c r="U15" s="81">
        <f>SUM(T15-T14)</f>
        <v>13.333333333333314</v>
      </c>
    </row>
    <row r="16" spans="1:21" ht="15" customHeight="1" x14ac:dyDescent="0.2">
      <c r="C16" s="74">
        <f t="shared" si="5"/>
        <v>46129</v>
      </c>
      <c r="D16" s="76">
        <v>532.5</v>
      </c>
      <c r="E16" s="80">
        <f>SUM(D16-D15)</f>
        <v>5.8333333333333712</v>
      </c>
      <c r="F16" s="76">
        <v>531.79999999999995</v>
      </c>
      <c r="G16" s="80">
        <f t="shared" ref="G16:G17" si="6">SUM(F16-F15)</f>
        <v>-3.2000000000000455</v>
      </c>
      <c r="H16" s="76">
        <v>652.5</v>
      </c>
      <c r="I16" s="80">
        <f>SUM(H16-H15)</f>
        <v>0</v>
      </c>
      <c r="J16" s="76">
        <v>450</v>
      </c>
      <c r="K16" s="80" t="s">
        <v>446</v>
      </c>
      <c r="L16" s="76">
        <v>383.6</v>
      </c>
      <c r="M16" s="80">
        <f t="shared" ref="M16:M17" si="7">SUM(L16-L15)</f>
        <v>-5.1499999999999773</v>
      </c>
      <c r="N16" s="76">
        <v>773.75</v>
      </c>
      <c r="O16" s="80">
        <f t="shared" ref="O16:O17" si="8">SUM(N16-N15)</f>
        <v>-5</v>
      </c>
      <c r="P16" s="76">
        <v>596.25</v>
      </c>
      <c r="Q16" s="80">
        <f t="shared" ref="Q16:Q17" si="9">SUM(P16-P15)</f>
        <v>0</v>
      </c>
      <c r="R16" s="76">
        <v>272.5</v>
      </c>
      <c r="S16" s="80">
        <f t="shared" ref="S16:S17" si="10">SUM(R16-R15)</f>
        <v>0</v>
      </c>
      <c r="T16" s="76" t="s">
        <v>56</v>
      </c>
      <c r="U16" s="97" t="s">
        <v>446</v>
      </c>
    </row>
    <row r="17" spans="3:21" ht="15" customHeight="1" x14ac:dyDescent="0.2">
      <c r="C17" s="75">
        <f t="shared" si="5"/>
        <v>46136</v>
      </c>
      <c r="D17" s="77">
        <v>532.04999999999995</v>
      </c>
      <c r="E17" s="81">
        <f>SUM(D17-D16)</f>
        <v>-0.45000000000004547</v>
      </c>
      <c r="F17" s="77">
        <v>526.41599999999994</v>
      </c>
      <c r="G17" s="81">
        <f t="shared" si="6"/>
        <v>-5.3840000000000146</v>
      </c>
      <c r="H17" s="77">
        <v>640</v>
      </c>
      <c r="I17" s="81">
        <f>SUM(H17-H16)</f>
        <v>-12.5</v>
      </c>
      <c r="J17" s="77" t="s">
        <v>56</v>
      </c>
      <c r="K17" s="81" t="s">
        <v>446</v>
      </c>
      <c r="L17" s="77">
        <v>384.12600000000003</v>
      </c>
      <c r="M17" s="81">
        <f t="shared" si="7"/>
        <v>0.52600000000001046</v>
      </c>
      <c r="N17" s="77">
        <v>774.75</v>
      </c>
      <c r="O17" s="81">
        <f t="shared" si="8"/>
        <v>1</v>
      </c>
      <c r="P17" s="77">
        <v>596</v>
      </c>
      <c r="Q17" s="81">
        <f t="shared" si="9"/>
        <v>-0.25</v>
      </c>
      <c r="R17" s="77">
        <v>267.25</v>
      </c>
      <c r="S17" s="81">
        <f t="shared" si="10"/>
        <v>-5.25</v>
      </c>
      <c r="T17" s="77">
        <v>498.23333333333335</v>
      </c>
      <c r="U17" s="81" t="s">
        <v>446</v>
      </c>
    </row>
    <row r="19" spans="3:21" ht="15" customHeight="1" x14ac:dyDescent="0.2">
      <c r="D19" s="4"/>
      <c r="E19" s="4"/>
      <c r="F19" s="4"/>
      <c r="G19" s="4"/>
      <c r="H19" s="4"/>
      <c r="I19" s="4"/>
      <c r="J19" s="4"/>
      <c r="K19" s="4"/>
      <c r="L19" s="4"/>
      <c r="M19" s="4"/>
      <c r="N19" s="4"/>
      <c r="O19" s="4"/>
      <c r="P19" s="4"/>
      <c r="Q19" s="4"/>
      <c r="R19" s="4"/>
      <c r="S19" s="4"/>
      <c r="T19" s="4"/>
      <c r="U19" s="4"/>
    </row>
    <row r="20" spans="3:21" ht="15" customHeight="1" x14ac:dyDescent="0.2">
      <c r="D20" s="96"/>
      <c r="E20" s="96"/>
      <c r="F20" s="96"/>
      <c r="G20" s="96"/>
      <c r="H20" s="96"/>
      <c r="I20" s="96"/>
      <c r="J20" s="96"/>
      <c r="K20" s="96"/>
      <c r="L20" s="96"/>
      <c r="M20" s="96"/>
      <c r="N20" s="96"/>
      <c r="O20" s="96"/>
      <c r="P20" s="96"/>
      <c r="Q20" s="96"/>
      <c r="R20" s="96"/>
      <c r="S20" s="96"/>
      <c r="T20" s="96"/>
      <c r="U20" s="96"/>
    </row>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sheetData>
  <mergeCells count="9">
    <mergeCell ref="D7:E7"/>
    <mergeCell ref="T7:U7"/>
    <mergeCell ref="F7:G7"/>
    <mergeCell ref="H7:I7"/>
    <mergeCell ref="J7:K7"/>
    <mergeCell ref="L7:M7"/>
    <mergeCell ref="N7:O7"/>
    <mergeCell ref="P7:Q7"/>
    <mergeCell ref="R7:S7"/>
  </mergeCells>
  <pageMargins left="0.70866141732283472" right="0.70866141732283472" top="0.74803149606299213" bottom="0.74803149606299213" header="0.31496062992125984" footer="0.31496062992125984"/>
  <pageSetup paperSize="9" scale="53" orientation="portrait" r:id="rId1"/>
  <headerFooter>
    <oddHeader>&amp;C&amp;"Aptos"&amp;12&amp;K000000 OFFICIAL&amp;1#_x000D_</oddHeader>
  </headerFooter>
  <colBreaks count="1" manualBreakCount="1">
    <brk id="1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6AD5E-AC19-40AD-BE5A-6BB156D4204A}">
  <sheetPr>
    <pageSetUpPr fitToPage="1"/>
  </sheetPr>
  <dimension ref="A1:K7"/>
  <sheetViews>
    <sheetView showGridLines="0" zoomScale="89" zoomScaleNormal="89" workbookViewId="0">
      <selection activeCell="N10" sqref="N10"/>
    </sheetView>
  </sheetViews>
  <sheetFormatPr defaultColWidth="9" defaultRowHeight="14.25" x14ac:dyDescent="0.2"/>
  <cols>
    <col min="1" max="1" width="8.75" style="15" customWidth="1"/>
    <col min="2" max="16384" width="9" style="15"/>
  </cols>
  <sheetData>
    <row r="1" spans="1:11" ht="33.6" customHeight="1" x14ac:dyDescent="0.2"/>
    <row r="2" spans="1:11" ht="23.25" x14ac:dyDescent="0.35">
      <c r="A2" s="22" t="s">
        <v>451</v>
      </c>
    </row>
    <row r="3" spans="1:11" s="68" customFormat="1" ht="15.75" customHeight="1" x14ac:dyDescent="0.2">
      <c r="A3" s="67" t="s">
        <v>415</v>
      </c>
    </row>
    <row r="4" spans="1:11" s="68" customFormat="1" ht="15.75" customHeight="1" x14ac:dyDescent="0.2">
      <c r="A4" s="69" t="s">
        <v>416</v>
      </c>
    </row>
    <row r="5" spans="1:11" s="68" customFormat="1" ht="15.75" customHeight="1" x14ac:dyDescent="0.2">
      <c r="A5" s="67" t="s">
        <v>470</v>
      </c>
      <c r="B5" s="70"/>
      <c r="C5" s="70"/>
      <c r="D5" s="70"/>
      <c r="E5" s="70"/>
      <c r="F5" s="70"/>
      <c r="G5" s="70"/>
      <c r="H5" s="70"/>
      <c r="I5" s="70"/>
      <c r="J5" s="70"/>
      <c r="K5" s="71"/>
    </row>
    <row r="7" spans="1:11" ht="25.15" customHeight="1" x14ac:dyDescent="0.25">
      <c r="A7" s="35" t="s">
        <v>469</v>
      </c>
    </row>
  </sheetData>
  <pageMargins left="0" right="0" top="0" bottom="0" header="0.31496062992125984" footer="0.31496062992125984"/>
  <pageSetup paperSize="9" scale="97" fitToHeight="0" orientation="landscape" r:id="rId1"/>
  <headerFooter>
    <oddHeader>&amp;C&amp;"Aptos"&amp;12&amp;K000000 OFFICIAL&amp;1#_x000D_</oddHeader>
  </headerFooter>
  <rowBreaks count="3" manualBreakCount="3">
    <brk id="37" max="15" man="1"/>
    <brk id="69" max="15" man="1"/>
    <brk id="9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B125"/>
  <sheetViews>
    <sheetView showGridLines="0" zoomScaleNormal="100" workbookViewId="0">
      <pane ySplit="14" topLeftCell="A106" activePane="bottomLeft" state="frozen"/>
      <selection activeCell="H24" sqref="H24"/>
      <selection pane="bottomLeft" activeCell="X111" sqref="X111"/>
    </sheetView>
  </sheetViews>
  <sheetFormatPr defaultColWidth="9" defaultRowHeight="15" customHeight="1" x14ac:dyDescent="0.2"/>
  <cols>
    <col min="1" max="1" width="8.75" customWidth="1"/>
    <col min="2" max="2" width="19.625" customWidth="1"/>
    <col min="3" max="3" width="15.625" customWidth="1"/>
    <col min="4" max="4" width="4.625" hidden="1" customWidth="1"/>
    <col min="5" max="5" width="15.625" customWidth="1"/>
    <col min="6" max="6" width="4.625" hidden="1" customWidth="1"/>
    <col min="7" max="7" width="15.625" customWidth="1"/>
    <col min="8" max="8" width="4.625" hidden="1" customWidth="1"/>
    <col min="9" max="9" width="15.625" customWidth="1"/>
    <col min="10" max="10" width="4.625" hidden="1" customWidth="1"/>
    <col min="11" max="11" width="15.625" customWidth="1"/>
    <col min="12" max="12" width="4.625" hidden="1" customWidth="1"/>
    <col min="13" max="13" width="15.625" customWidth="1"/>
    <col min="14" max="14" width="4.625" hidden="1" customWidth="1"/>
    <col min="15" max="15" width="15.625" customWidth="1"/>
    <col min="16" max="16" width="4.625" hidden="1" customWidth="1"/>
    <col min="17" max="17" width="15.625" customWidth="1"/>
    <col min="18" max="18" width="4.625" hidden="1" customWidth="1"/>
    <col min="19" max="19" width="15.625" customWidth="1"/>
    <col min="20" max="20" width="4.625" hidden="1" customWidth="1"/>
    <col min="21" max="21" width="7.625" customWidth="1"/>
    <col min="22" max="22" width="4.5" customWidth="1"/>
    <col min="23" max="23" width="7.625" customWidth="1"/>
    <col min="24" max="24" width="4.5" customWidth="1"/>
    <col min="25" max="25" width="7.625" customWidth="1"/>
    <col min="26" max="26" width="4.5" customWidth="1"/>
    <col min="27" max="27" width="7.625" customWidth="1"/>
    <col min="28" max="28" width="4.5" customWidth="1"/>
  </cols>
  <sheetData>
    <row r="1" spans="1:20" ht="33.6" customHeight="1" x14ac:dyDescent="0.2"/>
    <row r="2" spans="1:20" ht="23.25" x14ac:dyDescent="0.35">
      <c r="A2" s="22" t="s">
        <v>452</v>
      </c>
      <c r="B2" s="22"/>
      <c r="C2" s="23"/>
      <c r="D2" s="23"/>
      <c r="E2" s="23"/>
      <c r="F2" s="23"/>
      <c r="G2" s="23"/>
      <c r="H2" s="23"/>
      <c r="I2" s="23"/>
      <c r="J2" s="23"/>
      <c r="K2" s="23"/>
    </row>
    <row r="3" spans="1:20" s="20" customFormat="1" ht="15.75" customHeight="1" x14ac:dyDescent="0.2">
      <c r="A3" s="67" t="s">
        <v>415</v>
      </c>
      <c r="B3" s="67"/>
      <c r="C3" s="72"/>
      <c r="D3" s="72"/>
      <c r="E3" s="72"/>
      <c r="F3" s="72"/>
      <c r="G3" s="72"/>
      <c r="H3" s="72"/>
      <c r="I3" s="72"/>
      <c r="J3" s="72"/>
      <c r="K3" s="72"/>
    </row>
    <row r="4" spans="1:20" s="20" customFormat="1" ht="15.75" customHeight="1" x14ac:dyDescent="0.2">
      <c r="A4" s="69" t="s">
        <v>416</v>
      </c>
      <c r="B4" s="67"/>
      <c r="C4" s="72"/>
      <c r="D4" s="72"/>
      <c r="E4" s="72"/>
      <c r="F4" s="72"/>
      <c r="G4" s="72"/>
      <c r="H4" s="72"/>
      <c r="I4" s="72"/>
      <c r="J4" s="72"/>
      <c r="K4" s="72"/>
    </row>
    <row r="5" spans="1:20" s="20" customFormat="1" ht="15.75" customHeight="1" x14ac:dyDescent="0.2">
      <c r="A5" s="67" t="s">
        <v>462</v>
      </c>
      <c r="B5" s="67"/>
      <c r="C5" s="72"/>
      <c r="D5" s="72"/>
      <c r="E5" s="72"/>
      <c r="F5" s="72"/>
      <c r="G5" s="72"/>
      <c r="H5" s="72"/>
      <c r="I5" s="72"/>
      <c r="J5" s="72"/>
      <c r="K5" s="72"/>
    </row>
    <row r="6" spans="1:20" s="19" customFormat="1" ht="16.5" hidden="1" customHeight="1" x14ac:dyDescent="0.25">
      <c r="B6" s="41"/>
    </row>
    <row r="7" spans="1:20" s="19" customFormat="1" hidden="1" x14ac:dyDescent="0.2">
      <c r="B7" s="40"/>
      <c r="C7" s="40"/>
    </row>
    <row r="8" spans="1:20" s="19" customFormat="1" hidden="1" x14ac:dyDescent="0.2">
      <c r="B8" s="40"/>
      <c r="C8" s="40"/>
    </row>
    <row r="9" spans="1:20" s="19" customFormat="1" hidden="1" x14ac:dyDescent="0.2">
      <c r="B9" s="40"/>
      <c r="C9" s="40"/>
    </row>
    <row r="10" spans="1:20" s="19" customFormat="1" hidden="1" x14ac:dyDescent="0.2"/>
    <row r="11" spans="1:20" s="19" customFormat="1" ht="15.75" hidden="1" x14ac:dyDescent="0.2">
      <c r="B11" s="42"/>
    </row>
    <row r="12" spans="1:20" s="19" customFormat="1" hidden="1" x14ac:dyDescent="0.2">
      <c r="B12" s="43"/>
      <c r="C12" s="44"/>
      <c r="D12" s="45"/>
      <c r="E12" s="44"/>
      <c r="F12" s="45"/>
      <c r="G12" s="44"/>
      <c r="I12" s="44"/>
      <c r="J12" s="20"/>
      <c r="K12" s="21"/>
      <c r="L12" s="20"/>
    </row>
    <row r="13" spans="1:20" ht="14.25" x14ac:dyDescent="0.2">
      <c r="B13" s="24"/>
      <c r="F13" s="24"/>
      <c r="G13" s="24"/>
      <c r="H13" s="24"/>
    </row>
    <row r="14" spans="1:20" ht="63" customHeight="1" x14ac:dyDescent="0.2">
      <c r="B14" s="25" t="s">
        <v>402</v>
      </c>
      <c r="C14" s="102" t="s">
        <v>408</v>
      </c>
      <c r="D14" s="102"/>
      <c r="E14" s="102" t="s">
        <v>417</v>
      </c>
      <c r="F14" s="102"/>
      <c r="G14" s="102" t="s">
        <v>418</v>
      </c>
      <c r="H14" s="102"/>
      <c r="I14" s="102" t="s">
        <v>442</v>
      </c>
      <c r="J14" s="102"/>
      <c r="K14" s="102" t="s">
        <v>409</v>
      </c>
      <c r="L14" s="102"/>
      <c r="M14" s="102" t="s">
        <v>410</v>
      </c>
      <c r="N14" s="102"/>
      <c r="O14" s="102" t="s">
        <v>411</v>
      </c>
      <c r="P14" s="102"/>
      <c r="Q14" s="102" t="s">
        <v>439</v>
      </c>
      <c r="R14" s="102"/>
      <c r="S14" s="102" t="s">
        <v>440</v>
      </c>
      <c r="T14" s="102"/>
    </row>
    <row r="15" spans="1:20" ht="15" customHeight="1" x14ac:dyDescent="0.2">
      <c r="B15" s="26">
        <v>42736</v>
      </c>
      <c r="C15" s="46">
        <v>239.27272727272728</v>
      </c>
      <c r="D15" s="47"/>
      <c r="E15" s="46">
        <v>232.57142857142858</v>
      </c>
      <c r="F15" s="47"/>
      <c r="G15" s="46" t="s">
        <v>433</v>
      </c>
      <c r="H15" s="47"/>
      <c r="I15" s="46">
        <v>190</v>
      </c>
      <c r="J15" s="47"/>
      <c r="K15" s="46">
        <v>246.375</v>
      </c>
      <c r="L15" s="47"/>
      <c r="M15" s="46">
        <v>335.45</v>
      </c>
      <c r="N15" s="47"/>
      <c r="O15" s="46">
        <v>271.69565217391306</v>
      </c>
      <c r="P15" s="47"/>
      <c r="Q15" s="46"/>
      <c r="R15" s="47"/>
      <c r="S15" s="46"/>
      <c r="T15" s="47"/>
    </row>
    <row r="16" spans="1:20" ht="15" customHeight="1" x14ac:dyDescent="0.2">
      <c r="B16" s="27">
        <v>42767</v>
      </c>
      <c r="C16" s="48">
        <v>248.5</v>
      </c>
      <c r="D16" s="49"/>
      <c r="E16" s="48">
        <v>237.91304347826087</v>
      </c>
      <c r="F16" s="50"/>
      <c r="G16" s="48" t="s">
        <v>433</v>
      </c>
      <c r="H16" s="50"/>
      <c r="I16" s="48">
        <v>204.15384615384616</v>
      </c>
      <c r="J16" s="50"/>
      <c r="K16" s="48">
        <v>245.79166666666666</v>
      </c>
      <c r="L16" s="50"/>
      <c r="M16" s="48">
        <v>342.26315789473682</v>
      </c>
      <c r="N16" s="50"/>
      <c r="O16" s="48">
        <v>271.43478260869563</v>
      </c>
      <c r="P16" s="50"/>
      <c r="Q16" s="48"/>
      <c r="R16" s="50"/>
      <c r="S16" s="48"/>
      <c r="T16" s="50"/>
    </row>
    <row r="17" spans="2:28" ht="15" customHeight="1" x14ac:dyDescent="0.2">
      <c r="B17" s="26">
        <v>42795</v>
      </c>
      <c r="C17" s="46">
        <v>244.46666666666667</v>
      </c>
      <c r="D17" s="51"/>
      <c r="E17" s="52">
        <v>236.59259259259258</v>
      </c>
      <c r="F17" s="47"/>
      <c r="G17" s="46" t="s">
        <v>433</v>
      </c>
      <c r="H17" s="47"/>
      <c r="I17" s="46">
        <v>204</v>
      </c>
      <c r="J17" s="47"/>
      <c r="K17" s="46">
        <v>244.27586206896552</v>
      </c>
      <c r="L17" s="47"/>
      <c r="M17" s="46">
        <v>347.6</v>
      </c>
      <c r="N17" s="47"/>
      <c r="O17" s="46">
        <v>271.03571428571428</v>
      </c>
      <c r="P17" s="47"/>
      <c r="Q17" s="46"/>
      <c r="R17" s="47"/>
      <c r="S17" s="46"/>
      <c r="T17" s="47"/>
    </row>
    <row r="18" spans="2:28" ht="15" customHeight="1" x14ac:dyDescent="0.2">
      <c r="B18" s="27">
        <v>42826</v>
      </c>
      <c r="C18" s="48">
        <v>237.66666666666666</v>
      </c>
      <c r="D18" s="53"/>
      <c r="E18" s="48">
        <v>226.20833333333334</v>
      </c>
      <c r="F18" s="50"/>
      <c r="G18" s="48" t="s">
        <v>433</v>
      </c>
      <c r="H18" s="50"/>
      <c r="I18" s="48">
        <v>205.05882352941177</v>
      </c>
      <c r="J18" s="50"/>
      <c r="K18" s="48">
        <v>248.23809523809524</v>
      </c>
      <c r="L18" s="50"/>
      <c r="M18" s="48">
        <v>348</v>
      </c>
      <c r="N18" s="50"/>
      <c r="O18" s="48">
        <v>265.69565217391306</v>
      </c>
      <c r="P18" s="50"/>
      <c r="Q18" s="48"/>
      <c r="R18" s="50"/>
      <c r="S18" s="48"/>
      <c r="T18" s="50"/>
    </row>
    <row r="19" spans="2:28" ht="15" customHeight="1" x14ac:dyDescent="0.2">
      <c r="B19" s="26">
        <v>42856</v>
      </c>
      <c r="C19" s="46">
        <v>209.20833333333334</v>
      </c>
      <c r="D19" s="47"/>
      <c r="E19" s="46">
        <v>202.625</v>
      </c>
      <c r="F19" s="47"/>
      <c r="G19" s="46" t="s">
        <v>433</v>
      </c>
      <c r="H19" s="47"/>
      <c r="I19" s="46">
        <v>204.21428571428572</v>
      </c>
      <c r="J19" s="47"/>
      <c r="K19" s="46">
        <v>249.94736842105263</v>
      </c>
      <c r="L19" s="47"/>
      <c r="M19" s="46">
        <v>345.44444444444446</v>
      </c>
      <c r="N19" s="47"/>
      <c r="O19" s="46">
        <v>267.8235294117647</v>
      </c>
      <c r="P19" s="47"/>
      <c r="Q19" s="46"/>
      <c r="R19" s="47"/>
      <c r="S19" s="46"/>
      <c r="T19" s="47"/>
    </row>
    <row r="20" spans="2:28" ht="15" customHeight="1" x14ac:dyDescent="0.2">
      <c r="B20" s="27">
        <v>42887</v>
      </c>
      <c r="C20" s="48">
        <v>186.07466666666667</v>
      </c>
      <c r="D20" s="50"/>
      <c r="E20" s="48">
        <v>180.84782608695653</v>
      </c>
      <c r="F20" s="50"/>
      <c r="G20" s="48" t="s">
        <v>433</v>
      </c>
      <c r="H20" s="50"/>
      <c r="I20" s="48">
        <v>155.8305</v>
      </c>
      <c r="J20" s="50"/>
      <c r="K20" s="48">
        <v>249.80357142857142</v>
      </c>
      <c r="L20" s="50"/>
      <c r="M20" s="48">
        <v>342.4708</v>
      </c>
      <c r="N20" s="50"/>
      <c r="O20" s="48">
        <v>266.375</v>
      </c>
      <c r="P20" s="50"/>
      <c r="Q20" s="48"/>
      <c r="R20" s="50"/>
      <c r="S20" s="48"/>
      <c r="T20" s="50"/>
    </row>
    <row r="21" spans="2:28" ht="15" customHeight="1" x14ac:dyDescent="0.2">
      <c r="B21" s="26">
        <v>42917</v>
      </c>
      <c r="C21" s="46">
        <v>192.68304347826091</v>
      </c>
      <c r="D21" s="47"/>
      <c r="E21" s="46">
        <v>184.86222222222221</v>
      </c>
      <c r="F21" s="47"/>
      <c r="G21" s="46" t="s">
        <v>433</v>
      </c>
      <c r="H21" s="47"/>
      <c r="I21" s="46">
        <v>155.5625</v>
      </c>
      <c r="J21" s="47"/>
      <c r="K21" s="46">
        <v>249.77083333333334</v>
      </c>
      <c r="L21" s="47"/>
      <c r="M21" s="46">
        <v>334.286</v>
      </c>
      <c r="N21" s="47"/>
      <c r="O21" s="46">
        <v>266.13043478260869</v>
      </c>
      <c r="P21" s="47"/>
      <c r="Q21" s="46"/>
      <c r="R21" s="47"/>
      <c r="S21" s="46"/>
      <c r="T21" s="47"/>
    </row>
    <row r="22" spans="2:28" ht="15" customHeight="1" x14ac:dyDescent="0.2">
      <c r="B22" s="27">
        <v>42948</v>
      </c>
      <c r="C22" s="48">
        <v>198.02599999999998</v>
      </c>
      <c r="D22" s="50"/>
      <c r="E22" s="48">
        <v>192.71428571428572</v>
      </c>
      <c r="F22" s="50"/>
      <c r="G22" s="48" t="s">
        <v>433</v>
      </c>
      <c r="H22" s="50"/>
      <c r="I22" s="48">
        <v>157.70588235294119</v>
      </c>
      <c r="J22" s="50"/>
      <c r="K22" s="48">
        <v>250.89399999999998</v>
      </c>
      <c r="L22" s="50"/>
      <c r="M22" s="48">
        <v>330.21733333333333</v>
      </c>
      <c r="N22" s="50"/>
      <c r="O22" s="48">
        <v>264.39620689655169</v>
      </c>
      <c r="P22" s="50"/>
      <c r="Q22" s="48"/>
      <c r="R22" s="50"/>
      <c r="S22" s="48"/>
      <c r="T22" s="50"/>
      <c r="U22" s="11"/>
      <c r="V22" s="10"/>
      <c r="W22" s="11"/>
      <c r="X22" s="10"/>
      <c r="Y22" s="11"/>
      <c r="Z22" s="10"/>
      <c r="AA22" s="11"/>
      <c r="AB22" s="10"/>
    </row>
    <row r="23" spans="2:28" ht="15" customHeight="1" x14ac:dyDescent="0.2">
      <c r="B23" s="26">
        <v>42979</v>
      </c>
      <c r="C23" s="46">
        <v>211.43772727272727</v>
      </c>
      <c r="D23" s="47"/>
      <c r="E23" s="46">
        <v>212.655</v>
      </c>
      <c r="F23" s="47"/>
      <c r="G23" s="46" t="s">
        <v>433</v>
      </c>
      <c r="H23" s="47"/>
      <c r="I23" s="46">
        <v>157.84615384615384</v>
      </c>
      <c r="J23" s="47"/>
      <c r="K23" s="46">
        <v>257.55714285714282</v>
      </c>
      <c r="L23" s="47"/>
      <c r="M23" s="46">
        <v>330.94736842105266</v>
      </c>
      <c r="N23" s="47"/>
      <c r="O23" s="46">
        <v>265.61363636363637</v>
      </c>
      <c r="P23" s="47"/>
      <c r="Q23" s="46"/>
      <c r="R23" s="47"/>
      <c r="S23" s="46"/>
      <c r="T23" s="47"/>
      <c r="U23" s="13"/>
      <c r="V23" s="12"/>
      <c r="W23" s="13"/>
      <c r="X23" s="12"/>
      <c r="Y23" s="13"/>
      <c r="Z23" s="12"/>
      <c r="AA23" s="13"/>
      <c r="AB23" s="12"/>
    </row>
    <row r="24" spans="2:28" ht="15" customHeight="1" x14ac:dyDescent="0.2">
      <c r="B24" s="27">
        <v>43009</v>
      </c>
      <c r="C24" s="48">
        <v>224.10058823529411</v>
      </c>
      <c r="D24" s="50"/>
      <c r="E24" s="48">
        <v>224.25</v>
      </c>
      <c r="F24" s="50"/>
      <c r="G24" s="48" t="s">
        <v>433</v>
      </c>
      <c r="H24" s="50"/>
      <c r="I24" s="48">
        <v>157.33333333333334</v>
      </c>
      <c r="J24" s="50"/>
      <c r="K24" s="48">
        <v>259.5</v>
      </c>
      <c r="L24" s="50"/>
      <c r="M24" s="48">
        <v>335.16666666666669</v>
      </c>
      <c r="N24" s="50"/>
      <c r="O24" s="48">
        <v>264.82045454545454</v>
      </c>
      <c r="P24" s="50"/>
      <c r="Q24" s="48"/>
      <c r="R24" s="50"/>
      <c r="S24" s="48"/>
      <c r="T24" s="50"/>
      <c r="U24" s="13"/>
      <c r="V24" s="12"/>
      <c r="W24" s="13"/>
      <c r="X24" s="12"/>
      <c r="Y24" s="13"/>
      <c r="Z24" s="12"/>
      <c r="AA24" s="13"/>
      <c r="AB24" s="12"/>
    </row>
    <row r="25" spans="2:28" ht="15" customHeight="1" x14ac:dyDescent="0.2">
      <c r="B25" s="26">
        <v>43040</v>
      </c>
      <c r="C25" s="46">
        <v>236.37074074074076</v>
      </c>
      <c r="D25" s="47"/>
      <c r="E25" s="46">
        <v>229.38434782608695</v>
      </c>
      <c r="F25" s="47"/>
      <c r="G25" s="46" t="s">
        <v>433</v>
      </c>
      <c r="H25" s="47"/>
      <c r="I25" s="46">
        <v>194.1875</v>
      </c>
      <c r="J25" s="47"/>
      <c r="K25" s="46">
        <v>261.93266666666665</v>
      </c>
      <c r="L25" s="47"/>
      <c r="M25" s="46">
        <v>354.90384615384613</v>
      </c>
      <c r="N25" s="47"/>
      <c r="O25" s="46">
        <v>278.45862068965516</v>
      </c>
      <c r="P25" s="47"/>
      <c r="Q25" s="46"/>
      <c r="R25" s="47"/>
      <c r="S25" s="46"/>
      <c r="T25" s="47"/>
      <c r="U25" s="13"/>
      <c r="V25" s="12"/>
      <c r="W25" s="13"/>
      <c r="X25" s="12"/>
      <c r="Y25" s="13"/>
      <c r="Z25" s="12"/>
      <c r="AA25" s="13"/>
      <c r="AB25" s="12"/>
    </row>
    <row r="26" spans="2:28" ht="15" customHeight="1" x14ac:dyDescent="0.2">
      <c r="B26" s="27">
        <v>43070</v>
      </c>
      <c r="C26" s="48">
        <v>246.08850000000001</v>
      </c>
      <c r="D26" s="50"/>
      <c r="E26" s="48" t="s">
        <v>433</v>
      </c>
      <c r="F26" s="50"/>
      <c r="G26" s="48" t="s">
        <v>433</v>
      </c>
      <c r="H26" s="50"/>
      <c r="I26" s="48" t="s">
        <v>433</v>
      </c>
      <c r="J26" s="50"/>
      <c r="K26" s="48">
        <v>263.70809523809521</v>
      </c>
      <c r="L26" s="50"/>
      <c r="M26" s="48">
        <v>371.10526315789474</v>
      </c>
      <c r="N26" s="50"/>
      <c r="O26" s="48">
        <v>287.41700000000003</v>
      </c>
      <c r="P26" s="50"/>
      <c r="Q26" s="48"/>
      <c r="R26" s="50"/>
      <c r="S26" s="48"/>
      <c r="T26" s="50"/>
      <c r="U26" s="13"/>
      <c r="V26" s="12"/>
      <c r="W26" s="13"/>
      <c r="X26" s="12"/>
      <c r="Y26" s="13"/>
      <c r="Z26" s="12"/>
      <c r="AA26" s="13"/>
      <c r="AB26" s="12"/>
    </row>
    <row r="27" spans="2:28" ht="15" customHeight="1" x14ac:dyDescent="0.2">
      <c r="B27" s="26">
        <v>43101</v>
      </c>
      <c r="C27" s="46">
        <v>243.03039999999999</v>
      </c>
      <c r="D27" s="47"/>
      <c r="E27" s="46">
        <v>233.40909090909091</v>
      </c>
      <c r="F27" s="47"/>
      <c r="G27" s="46" t="s">
        <v>433</v>
      </c>
      <c r="H27" s="47"/>
      <c r="I27" s="46">
        <v>214</v>
      </c>
      <c r="J27" s="47"/>
      <c r="K27" s="46">
        <v>260.42439999999999</v>
      </c>
      <c r="L27" s="47"/>
      <c r="M27" s="46">
        <v>364.04347826086956</v>
      </c>
      <c r="N27" s="47"/>
      <c r="O27" s="46">
        <v>284.65480000000002</v>
      </c>
      <c r="P27" s="47"/>
      <c r="Q27" s="46"/>
      <c r="R27" s="47"/>
      <c r="S27" s="46"/>
      <c r="T27" s="47"/>
      <c r="U27" s="13"/>
      <c r="V27" s="12"/>
      <c r="W27" s="13"/>
      <c r="X27" s="12"/>
      <c r="Y27" s="13"/>
      <c r="Z27" s="12"/>
      <c r="AA27" s="13"/>
      <c r="AB27" s="12"/>
    </row>
    <row r="28" spans="2:28" ht="15" customHeight="1" x14ac:dyDescent="0.2">
      <c r="B28" s="27">
        <v>43132</v>
      </c>
      <c r="C28" s="48">
        <v>242.74666666666667</v>
      </c>
      <c r="D28" s="50"/>
      <c r="E28" s="48">
        <v>232.7883333333333</v>
      </c>
      <c r="F28" s="50"/>
      <c r="G28" s="48">
        <v>251.91</v>
      </c>
      <c r="H28" s="50"/>
      <c r="I28" s="48">
        <v>214</v>
      </c>
      <c r="J28" s="50"/>
      <c r="K28" s="48">
        <v>259.53086956521742</v>
      </c>
      <c r="L28" s="50"/>
      <c r="M28" s="48">
        <v>364</v>
      </c>
      <c r="N28" s="50"/>
      <c r="O28" s="48">
        <v>284.61478260869563</v>
      </c>
      <c r="P28" s="50"/>
      <c r="Q28" s="48"/>
      <c r="R28" s="50"/>
      <c r="S28" s="48"/>
      <c r="T28" s="50"/>
      <c r="U28" s="13"/>
      <c r="V28" s="12"/>
      <c r="W28" s="13"/>
      <c r="X28" s="12"/>
      <c r="Y28" s="13"/>
      <c r="Z28" s="12"/>
      <c r="AA28" s="13"/>
      <c r="AB28" s="12"/>
    </row>
    <row r="29" spans="2:28" ht="15" customHeight="1" x14ac:dyDescent="0.2">
      <c r="B29" s="26">
        <v>43160</v>
      </c>
      <c r="C29" s="46">
        <v>242.24166666666667</v>
      </c>
      <c r="D29" s="47"/>
      <c r="E29" s="46">
        <v>232.19541666666669</v>
      </c>
      <c r="F29" s="47"/>
      <c r="G29" s="46">
        <v>252.65909090909091</v>
      </c>
      <c r="H29" s="47"/>
      <c r="I29" s="46">
        <v>214</v>
      </c>
      <c r="J29" s="47"/>
      <c r="K29" s="46">
        <v>263.31695652173914</v>
      </c>
      <c r="L29" s="47"/>
      <c r="M29" s="46">
        <v>367.93181818181819</v>
      </c>
      <c r="N29" s="47"/>
      <c r="O29" s="46">
        <v>287.33130434782606</v>
      </c>
      <c r="P29" s="47"/>
      <c r="Q29" s="46"/>
      <c r="R29" s="47"/>
      <c r="S29" s="46"/>
      <c r="T29" s="47"/>
      <c r="U29" s="13"/>
      <c r="V29" s="12"/>
      <c r="W29" s="13"/>
      <c r="X29" s="12"/>
      <c r="Y29" s="13"/>
      <c r="Z29" s="12"/>
      <c r="AA29" s="13"/>
      <c r="AB29" s="12"/>
    </row>
    <row r="30" spans="2:28" ht="15" customHeight="1" x14ac:dyDescent="0.2">
      <c r="B30" s="27">
        <v>43191</v>
      </c>
      <c r="C30" s="48">
        <v>240.0879166666667</v>
      </c>
      <c r="D30" s="50"/>
      <c r="E30" s="48">
        <v>225.73526315789471</v>
      </c>
      <c r="F30" s="50"/>
      <c r="G30" s="48">
        <v>250.25</v>
      </c>
      <c r="H30" s="50"/>
      <c r="I30" s="48">
        <v>214.66666666666666</v>
      </c>
      <c r="J30" s="50"/>
      <c r="K30" s="48">
        <v>263.32086956521738</v>
      </c>
      <c r="L30" s="50"/>
      <c r="M30" s="48">
        <v>368.6</v>
      </c>
      <c r="N30" s="50"/>
      <c r="O30" s="48">
        <v>289.61904761904759</v>
      </c>
      <c r="P30" s="50"/>
      <c r="Q30" s="48"/>
      <c r="R30" s="50"/>
      <c r="S30" s="48"/>
      <c r="T30" s="50"/>
      <c r="U30" s="13"/>
      <c r="V30" s="12"/>
      <c r="W30" s="13"/>
      <c r="X30" s="12"/>
      <c r="Y30" s="13"/>
      <c r="Z30" s="12"/>
      <c r="AA30" s="13"/>
      <c r="AB30" s="12"/>
    </row>
    <row r="31" spans="2:28" ht="15" customHeight="1" x14ac:dyDescent="0.2">
      <c r="B31" s="26">
        <v>43221</v>
      </c>
      <c r="C31" s="46">
        <v>227.8</v>
      </c>
      <c r="D31" s="47"/>
      <c r="E31" s="46">
        <v>213.56</v>
      </c>
      <c r="F31" s="47"/>
      <c r="G31" s="46">
        <v>244.32</v>
      </c>
      <c r="H31" s="47"/>
      <c r="I31" s="46">
        <v>212.66666666666666</v>
      </c>
      <c r="J31" s="47"/>
      <c r="K31" s="46">
        <v>264.39999999999998</v>
      </c>
      <c r="L31" s="47"/>
      <c r="M31" s="46">
        <v>374.72</v>
      </c>
      <c r="N31" s="47"/>
      <c r="O31" s="46">
        <v>292.60000000000002</v>
      </c>
      <c r="P31" s="47"/>
      <c r="Q31" s="46"/>
      <c r="R31" s="47"/>
      <c r="S31" s="46"/>
      <c r="T31" s="47"/>
      <c r="U31" s="13"/>
      <c r="V31" s="12"/>
      <c r="W31" s="13"/>
      <c r="X31" s="12"/>
      <c r="Y31" s="13"/>
      <c r="Z31" s="12"/>
      <c r="AA31" s="13"/>
      <c r="AB31" s="12"/>
    </row>
    <row r="32" spans="2:28" ht="15" customHeight="1" x14ac:dyDescent="0.2">
      <c r="B32" s="27">
        <v>43252</v>
      </c>
      <c r="C32" s="48">
        <v>226.55</v>
      </c>
      <c r="D32" s="50"/>
      <c r="E32" s="48">
        <v>214.83333333333334</v>
      </c>
      <c r="F32" s="50"/>
      <c r="G32" s="48">
        <v>266.33333333333331</v>
      </c>
      <c r="H32" s="50"/>
      <c r="I32" s="48">
        <v>204.61538461538461</v>
      </c>
      <c r="J32" s="50"/>
      <c r="K32" s="48">
        <v>269.35000000000002</v>
      </c>
      <c r="L32" s="50"/>
      <c r="M32" s="48">
        <v>393.15</v>
      </c>
      <c r="N32" s="50"/>
      <c r="O32" s="48">
        <v>311.05</v>
      </c>
      <c r="P32" s="50"/>
      <c r="Q32" s="48"/>
      <c r="R32" s="50"/>
      <c r="S32" s="48"/>
      <c r="T32" s="50"/>
      <c r="U32" s="13"/>
      <c r="V32" s="12"/>
      <c r="W32" s="13"/>
      <c r="X32" s="12"/>
      <c r="Y32" s="13"/>
      <c r="Z32" s="12"/>
      <c r="AA32" s="13"/>
      <c r="AB32" s="12"/>
    </row>
    <row r="33" spans="2:28" ht="15" customHeight="1" x14ac:dyDescent="0.2">
      <c r="B33" s="26">
        <v>43282</v>
      </c>
      <c r="C33" s="46">
        <v>242.65</v>
      </c>
      <c r="D33" s="47"/>
      <c r="E33" s="46">
        <v>232.33333333333334</v>
      </c>
      <c r="F33" s="47"/>
      <c r="G33" s="46">
        <v>281.91666666666669</v>
      </c>
      <c r="H33" s="47"/>
      <c r="I33" s="46">
        <v>202.35714285714286</v>
      </c>
      <c r="J33" s="47"/>
      <c r="K33" s="46">
        <v>276.52941176470586</v>
      </c>
      <c r="L33" s="47"/>
      <c r="M33" s="46">
        <v>405.64705882352939</v>
      </c>
      <c r="N33" s="47"/>
      <c r="O33" s="46">
        <v>324.5263157894737</v>
      </c>
      <c r="P33" s="47"/>
      <c r="Q33" s="46"/>
      <c r="R33" s="47"/>
      <c r="S33" s="46"/>
      <c r="T33" s="47"/>
      <c r="U33" s="13"/>
      <c r="V33" s="12"/>
      <c r="W33" s="13"/>
      <c r="X33" s="12"/>
      <c r="Y33" s="13"/>
      <c r="Z33" s="12"/>
      <c r="AA33" s="13"/>
      <c r="AB33" s="12"/>
    </row>
    <row r="34" spans="2:28" ht="15" customHeight="1" x14ac:dyDescent="0.2">
      <c r="B34" s="27">
        <v>43313</v>
      </c>
      <c r="C34" s="48">
        <v>259.62499999999994</v>
      </c>
      <c r="D34" s="50"/>
      <c r="E34" s="48">
        <v>245.35038461538463</v>
      </c>
      <c r="F34" s="50"/>
      <c r="G34" s="48">
        <v>284.86296296296297</v>
      </c>
      <c r="H34" s="50"/>
      <c r="I34" s="48">
        <v>207.57142857142858</v>
      </c>
      <c r="J34" s="50"/>
      <c r="K34" s="48">
        <v>269.57758620689651</v>
      </c>
      <c r="L34" s="50"/>
      <c r="M34" s="48">
        <v>404.98214285714283</v>
      </c>
      <c r="N34" s="50"/>
      <c r="O34" s="48">
        <v>329.08586206896553</v>
      </c>
      <c r="P34" s="50"/>
      <c r="Q34" s="48"/>
      <c r="R34" s="50"/>
      <c r="S34" s="48"/>
      <c r="T34" s="50"/>
      <c r="U34" s="13"/>
      <c r="V34" s="12"/>
      <c r="W34" s="13"/>
      <c r="X34" s="12"/>
      <c r="Y34" s="13"/>
      <c r="Z34" s="12"/>
      <c r="AA34" s="13"/>
      <c r="AB34" s="12"/>
    </row>
    <row r="35" spans="2:28" ht="15" customHeight="1" x14ac:dyDescent="0.2">
      <c r="B35" s="26">
        <v>43344</v>
      </c>
      <c r="C35" s="46">
        <v>275.60000000000002</v>
      </c>
      <c r="D35" s="47"/>
      <c r="E35" s="46">
        <v>260.88235294117646</v>
      </c>
      <c r="F35" s="47"/>
      <c r="G35" s="46">
        <v>296.84210526315792</v>
      </c>
      <c r="H35" s="47"/>
      <c r="I35" s="46">
        <v>220</v>
      </c>
      <c r="J35" s="47"/>
      <c r="K35" s="46">
        <v>271.25</v>
      </c>
      <c r="L35" s="47"/>
      <c r="M35" s="46">
        <v>405.95</v>
      </c>
      <c r="N35" s="47"/>
      <c r="O35" s="46">
        <v>335.1</v>
      </c>
      <c r="P35" s="47"/>
      <c r="Q35" s="46"/>
      <c r="R35" s="47"/>
      <c r="S35" s="46"/>
      <c r="T35" s="47"/>
      <c r="U35" s="13"/>
      <c r="V35" s="12"/>
      <c r="W35" s="13"/>
      <c r="X35" s="12"/>
      <c r="Y35" s="13"/>
      <c r="Z35" s="12"/>
      <c r="AA35" s="13"/>
      <c r="AB35" s="12"/>
    </row>
    <row r="36" spans="2:28" ht="15" customHeight="1" x14ac:dyDescent="0.2">
      <c r="B36" s="27">
        <v>43374</v>
      </c>
      <c r="C36" s="48">
        <v>283.31261704444807</v>
      </c>
      <c r="D36" s="50"/>
      <c r="E36" s="48">
        <v>271.06705461737408</v>
      </c>
      <c r="F36" s="50"/>
      <c r="G36" s="48">
        <v>305.18237547892716</v>
      </c>
      <c r="H36" s="50"/>
      <c r="I36" s="48" t="s">
        <v>433</v>
      </c>
      <c r="J36" s="50"/>
      <c r="K36" s="48">
        <v>273.09953388026639</v>
      </c>
      <c r="L36" s="50"/>
      <c r="M36" s="48">
        <v>409.44</v>
      </c>
      <c r="N36" s="50"/>
      <c r="O36" s="48">
        <v>338.23483057525613</v>
      </c>
      <c r="P36" s="50"/>
      <c r="Q36" s="48"/>
      <c r="R36" s="50"/>
      <c r="S36" s="48"/>
      <c r="T36" s="50"/>
      <c r="U36" s="13"/>
      <c r="V36" s="12"/>
      <c r="W36" s="13"/>
      <c r="X36" s="12"/>
      <c r="Y36" s="13"/>
      <c r="Z36" s="12"/>
      <c r="AA36" s="13"/>
      <c r="AB36" s="12"/>
    </row>
    <row r="37" spans="2:28" ht="15" customHeight="1" x14ac:dyDescent="0.2">
      <c r="B37" s="26">
        <v>43405</v>
      </c>
      <c r="C37" s="46">
        <v>292.8844338549639</v>
      </c>
      <c r="D37" s="47"/>
      <c r="E37" s="46">
        <v>274.15789473684208</v>
      </c>
      <c r="F37" s="47"/>
      <c r="G37" s="46">
        <v>298.37102382011915</v>
      </c>
      <c r="H37" s="47"/>
      <c r="I37" s="46">
        <v>247.91666666666666</v>
      </c>
      <c r="J37" s="47"/>
      <c r="K37" s="46">
        <v>273.09194673430568</v>
      </c>
      <c r="L37" s="47"/>
      <c r="M37" s="46">
        <v>409.70588235294116</v>
      </c>
      <c r="N37" s="47"/>
      <c r="O37" s="46">
        <v>337.47150259067359</v>
      </c>
      <c r="P37" s="47"/>
      <c r="Q37" s="46"/>
      <c r="R37" s="47"/>
      <c r="S37" s="46"/>
      <c r="T37" s="47"/>
      <c r="U37" s="13"/>
      <c r="V37" s="12"/>
      <c r="W37" s="13"/>
      <c r="X37" s="12"/>
      <c r="Y37" s="13"/>
      <c r="Z37" s="12"/>
      <c r="AA37" s="13"/>
      <c r="AB37" s="12"/>
    </row>
    <row r="38" spans="2:28" ht="15" customHeight="1" x14ac:dyDescent="0.2">
      <c r="B38" s="27">
        <v>43435</v>
      </c>
      <c r="C38" s="48">
        <v>291.90183936124527</v>
      </c>
      <c r="D38" s="50"/>
      <c r="E38" s="48">
        <v>273.63143004115227</v>
      </c>
      <c r="F38" s="50"/>
      <c r="G38" s="48">
        <v>293.99786457200645</v>
      </c>
      <c r="H38" s="50"/>
      <c r="I38" s="48">
        <v>251.66666666666666</v>
      </c>
      <c r="J38" s="50"/>
      <c r="K38" s="48">
        <v>273.67435818371831</v>
      </c>
      <c r="L38" s="50"/>
      <c r="M38" s="48">
        <v>409.1764705882353</v>
      </c>
      <c r="N38" s="50"/>
      <c r="O38" s="48">
        <v>337.38832951945079</v>
      </c>
      <c r="P38" s="50"/>
      <c r="Q38" s="48"/>
      <c r="R38" s="50"/>
      <c r="S38" s="48"/>
      <c r="T38" s="50"/>
      <c r="U38" s="13"/>
      <c r="V38" s="12"/>
      <c r="W38" s="13"/>
      <c r="X38" s="12"/>
      <c r="Y38" s="13"/>
      <c r="Z38" s="12"/>
      <c r="AA38" s="13"/>
      <c r="AB38" s="12"/>
    </row>
    <row r="39" spans="2:28" ht="15" customHeight="1" x14ac:dyDescent="0.2">
      <c r="B39" s="26">
        <v>43466</v>
      </c>
      <c r="C39" s="46">
        <v>277.83147747371771</v>
      </c>
      <c r="D39" s="47"/>
      <c r="E39" s="46">
        <v>271.66663582531459</v>
      </c>
      <c r="F39" s="47"/>
      <c r="G39" s="46">
        <v>285.27258693865008</v>
      </c>
      <c r="H39" s="47"/>
      <c r="I39" s="46">
        <v>247.5</v>
      </c>
      <c r="J39" s="47"/>
      <c r="K39" s="46">
        <v>279.05236520888747</v>
      </c>
      <c r="L39" s="47"/>
      <c r="M39" s="46">
        <v>408.88</v>
      </c>
      <c r="N39" s="47"/>
      <c r="O39" s="46">
        <v>336.62593171394599</v>
      </c>
      <c r="P39" s="47"/>
      <c r="Q39" s="46"/>
      <c r="R39" s="47"/>
      <c r="S39" s="46"/>
      <c r="T39" s="47"/>
      <c r="U39" s="13"/>
      <c r="V39" s="12"/>
      <c r="W39" s="13"/>
      <c r="X39" s="12"/>
      <c r="Y39" s="13"/>
      <c r="Z39" s="12"/>
      <c r="AA39" s="13"/>
      <c r="AB39" s="12"/>
    </row>
    <row r="40" spans="2:28" ht="15" customHeight="1" x14ac:dyDescent="0.2">
      <c r="B40" s="27">
        <v>43497</v>
      </c>
      <c r="C40" s="48">
        <v>278.08418753217819</v>
      </c>
      <c r="D40" s="50"/>
      <c r="E40" s="48">
        <v>262.35642006330647</v>
      </c>
      <c r="F40" s="50"/>
      <c r="G40" s="48">
        <v>273.99011345153804</v>
      </c>
      <c r="H40" s="50"/>
      <c r="I40" s="48">
        <v>244.875</v>
      </c>
      <c r="J40" s="50"/>
      <c r="K40" s="48">
        <v>278.67572463768113</v>
      </c>
      <c r="L40" s="50"/>
      <c r="M40" s="48">
        <v>403.35</v>
      </c>
      <c r="N40" s="50"/>
      <c r="O40" s="48">
        <v>332.54545454545456</v>
      </c>
      <c r="P40" s="50"/>
      <c r="Q40" s="48"/>
      <c r="R40" s="50"/>
      <c r="S40" s="48"/>
      <c r="T40" s="50"/>
      <c r="U40" s="13"/>
      <c r="V40" s="12"/>
      <c r="W40" s="13"/>
      <c r="X40" s="12"/>
      <c r="Y40" s="13"/>
      <c r="Z40" s="12"/>
      <c r="AA40" s="13"/>
      <c r="AB40" s="12"/>
    </row>
    <row r="41" spans="2:28" ht="15" customHeight="1" x14ac:dyDescent="0.2">
      <c r="B41" s="26">
        <v>43525</v>
      </c>
      <c r="C41" s="46">
        <v>263.9378125030417</v>
      </c>
      <c r="D41" s="47"/>
      <c r="E41" s="46">
        <v>254.19565217391303</v>
      </c>
      <c r="F41" s="47"/>
      <c r="G41" s="46">
        <v>261.11240310077523</v>
      </c>
      <c r="H41" s="47"/>
      <c r="I41" s="46">
        <v>245.1764705882353</v>
      </c>
      <c r="J41" s="47"/>
      <c r="K41" s="46">
        <v>278.67206695331697</v>
      </c>
      <c r="L41" s="47"/>
      <c r="M41" s="46">
        <v>398.85634118967459</v>
      </c>
      <c r="N41" s="47"/>
      <c r="O41" s="46">
        <v>332.1</v>
      </c>
      <c r="P41" s="47"/>
      <c r="Q41" s="46"/>
      <c r="R41" s="47"/>
      <c r="S41" s="46"/>
      <c r="T41" s="47"/>
      <c r="U41" s="13"/>
      <c r="V41" s="12"/>
      <c r="W41" s="13"/>
      <c r="X41" s="12"/>
      <c r="Y41" s="13"/>
      <c r="Z41" s="12"/>
      <c r="AA41" s="13"/>
      <c r="AB41" s="12"/>
    </row>
    <row r="42" spans="2:28" ht="15" customHeight="1" x14ac:dyDescent="0.2">
      <c r="B42" s="27">
        <v>43556</v>
      </c>
      <c r="C42" s="48">
        <v>263.36173034719951</v>
      </c>
      <c r="D42" s="50"/>
      <c r="E42" s="48">
        <v>251.25545595141543</v>
      </c>
      <c r="F42" s="50"/>
      <c r="G42" s="48">
        <v>262.13043478260869</v>
      </c>
      <c r="H42" s="50"/>
      <c r="I42" s="48">
        <v>241.34996481351163</v>
      </c>
      <c r="J42" s="50"/>
      <c r="K42" s="48">
        <v>278.8</v>
      </c>
      <c r="L42" s="50"/>
      <c r="M42" s="48">
        <v>393.71428571428572</v>
      </c>
      <c r="N42" s="50"/>
      <c r="O42" s="48">
        <v>324.62008281573497</v>
      </c>
      <c r="P42" s="50"/>
      <c r="Q42" s="48"/>
      <c r="R42" s="50"/>
      <c r="S42" s="48"/>
      <c r="T42" s="50"/>
      <c r="U42" s="13"/>
      <c r="V42" s="12"/>
      <c r="W42" s="13"/>
      <c r="X42" s="12"/>
      <c r="Y42" s="13"/>
      <c r="Z42" s="12"/>
      <c r="AA42" s="13"/>
      <c r="AB42" s="12"/>
    </row>
    <row r="43" spans="2:28" ht="15" customHeight="1" x14ac:dyDescent="0.2">
      <c r="B43" s="26">
        <v>43586</v>
      </c>
      <c r="C43" s="46">
        <v>263.08560553265545</v>
      </c>
      <c r="D43" s="47"/>
      <c r="E43" s="46">
        <v>245.34887387387388</v>
      </c>
      <c r="F43" s="47"/>
      <c r="G43" s="46">
        <v>268.30769230769232</v>
      </c>
      <c r="H43" s="47"/>
      <c r="I43" s="46">
        <v>243.05555555555554</v>
      </c>
      <c r="J43" s="47"/>
      <c r="K43" s="46">
        <v>278.68399008966492</v>
      </c>
      <c r="L43" s="47"/>
      <c r="M43" s="46">
        <v>386.2</v>
      </c>
      <c r="N43" s="47"/>
      <c r="O43" s="46">
        <v>318.61538461538464</v>
      </c>
      <c r="P43" s="47"/>
      <c r="Q43" s="46"/>
      <c r="R43" s="47"/>
      <c r="S43" s="46"/>
      <c r="T43" s="47"/>
      <c r="U43" s="13"/>
      <c r="V43" s="12"/>
      <c r="W43" s="13"/>
      <c r="X43" s="12"/>
      <c r="Y43" s="13"/>
      <c r="Z43" s="12"/>
      <c r="AA43" s="13"/>
      <c r="AB43" s="12"/>
    </row>
    <row r="44" spans="2:28" ht="15" customHeight="1" x14ac:dyDescent="0.2">
      <c r="B44" s="27">
        <v>43617</v>
      </c>
      <c r="C44" s="48">
        <v>258.10000000000002</v>
      </c>
      <c r="D44" s="50"/>
      <c r="E44" s="48">
        <v>244.94736842105263</v>
      </c>
      <c r="F44" s="50"/>
      <c r="G44" s="48">
        <v>279.95</v>
      </c>
      <c r="H44" s="50"/>
      <c r="I44" s="48">
        <v>241.92307692307693</v>
      </c>
      <c r="J44" s="50"/>
      <c r="K44" s="48">
        <v>278.8</v>
      </c>
      <c r="L44" s="50"/>
      <c r="M44" s="48">
        <v>375.9</v>
      </c>
      <c r="N44" s="50"/>
      <c r="O44" s="48">
        <v>311.2</v>
      </c>
      <c r="P44" s="50"/>
      <c r="Q44" s="48"/>
      <c r="R44" s="50"/>
      <c r="S44" s="48"/>
      <c r="T44" s="50"/>
      <c r="U44" s="13"/>
      <c r="V44" s="12"/>
      <c r="W44" s="13"/>
      <c r="X44" s="12"/>
      <c r="Y44" s="13"/>
      <c r="Z44" s="12"/>
      <c r="AA44" s="13"/>
      <c r="AB44" s="12"/>
    </row>
    <row r="45" spans="2:28" ht="15" customHeight="1" x14ac:dyDescent="0.2">
      <c r="B45" s="26">
        <v>43647</v>
      </c>
      <c r="C45" s="46">
        <v>258.2</v>
      </c>
      <c r="D45" s="47"/>
      <c r="E45" s="46">
        <v>245.44</v>
      </c>
      <c r="F45" s="47"/>
      <c r="G45" s="46">
        <v>282.04000000000002</v>
      </c>
      <c r="H45" s="47"/>
      <c r="I45" s="46">
        <v>224.25</v>
      </c>
      <c r="J45" s="47"/>
      <c r="K45" s="46">
        <v>280.88</v>
      </c>
      <c r="L45" s="47"/>
      <c r="M45" s="46">
        <v>364.84</v>
      </c>
      <c r="N45" s="47"/>
      <c r="O45" s="46">
        <v>307.27999999999997</v>
      </c>
      <c r="P45" s="47"/>
      <c r="Q45" s="46"/>
      <c r="R45" s="47"/>
      <c r="S45" s="46"/>
      <c r="T45" s="47"/>
      <c r="U45" s="13"/>
      <c r="V45" s="12"/>
      <c r="W45" s="13"/>
      <c r="X45" s="12"/>
      <c r="Y45" s="13"/>
      <c r="Z45" s="12"/>
      <c r="AA45" s="13"/>
      <c r="AB45" s="12"/>
    </row>
    <row r="46" spans="2:28" ht="15" customHeight="1" x14ac:dyDescent="0.2">
      <c r="B46" s="27">
        <v>43678</v>
      </c>
      <c r="C46" s="48">
        <v>257.8</v>
      </c>
      <c r="D46" s="50"/>
      <c r="E46" s="48">
        <v>247.8</v>
      </c>
      <c r="F46" s="50"/>
      <c r="G46" s="48">
        <v>280.85000000000002</v>
      </c>
      <c r="H46" s="50"/>
      <c r="I46" s="48">
        <v>224</v>
      </c>
      <c r="J46" s="50"/>
      <c r="K46" s="48">
        <v>291.2</v>
      </c>
      <c r="L46" s="50"/>
      <c r="M46" s="48">
        <v>358.35</v>
      </c>
      <c r="N46" s="50"/>
      <c r="O46" s="48">
        <v>308.2</v>
      </c>
      <c r="P46" s="50"/>
      <c r="Q46" s="48"/>
      <c r="R46" s="50"/>
      <c r="S46" s="48"/>
      <c r="T46" s="50"/>
      <c r="U46" s="13"/>
      <c r="V46" s="12"/>
      <c r="W46" s="13"/>
      <c r="X46" s="12"/>
      <c r="Y46" s="13"/>
      <c r="Z46" s="12"/>
      <c r="AA46" s="13"/>
      <c r="AB46" s="12"/>
    </row>
    <row r="47" spans="2:28" ht="15" customHeight="1" x14ac:dyDescent="0.2">
      <c r="B47" s="26">
        <v>43709</v>
      </c>
      <c r="C47" s="46">
        <v>257.2</v>
      </c>
      <c r="D47" s="47"/>
      <c r="E47" s="46">
        <v>245.05</v>
      </c>
      <c r="F47" s="47"/>
      <c r="G47" s="46">
        <v>276.3</v>
      </c>
      <c r="H47" s="47"/>
      <c r="I47" s="46">
        <v>224</v>
      </c>
      <c r="J47" s="47"/>
      <c r="K47" s="46">
        <v>286.3</v>
      </c>
      <c r="L47" s="47"/>
      <c r="M47" s="46">
        <v>356.95</v>
      </c>
      <c r="N47" s="47"/>
      <c r="O47" s="46">
        <v>307.05</v>
      </c>
      <c r="P47" s="47"/>
      <c r="Q47" s="46"/>
      <c r="R47" s="47"/>
      <c r="S47" s="46"/>
      <c r="T47" s="47"/>
      <c r="U47" s="13"/>
      <c r="V47" s="12"/>
      <c r="W47" s="13"/>
      <c r="X47" s="12"/>
      <c r="Y47" s="13"/>
      <c r="Z47" s="12"/>
      <c r="AA47" s="13"/>
      <c r="AB47" s="12"/>
    </row>
    <row r="48" spans="2:28" ht="15" customHeight="1" x14ac:dyDescent="0.2">
      <c r="B48" s="27">
        <v>43739</v>
      </c>
      <c r="C48" s="48">
        <v>258</v>
      </c>
      <c r="D48" s="50"/>
      <c r="E48" s="48">
        <v>244.48</v>
      </c>
      <c r="F48" s="50"/>
      <c r="G48" s="48">
        <v>272.32</v>
      </c>
      <c r="H48" s="50"/>
      <c r="I48" s="48">
        <v>225.66666666666666</v>
      </c>
      <c r="J48" s="50"/>
      <c r="K48" s="48">
        <v>282.72000000000003</v>
      </c>
      <c r="L48" s="50"/>
      <c r="M48" s="48">
        <v>350.4</v>
      </c>
      <c r="N48" s="50"/>
      <c r="O48" s="48">
        <v>301.68</v>
      </c>
      <c r="P48" s="50"/>
      <c r="Q48" s="48"/>
      <c r="R48" s="50"/>
      <c r="S48" s="48"/>
      <c r="T48" s="50"/>
      <c r="U48" s="13"/>
      <c r="V48" s="12"/>
      <c r="W48" s="13"/>
      <c r="X48" s="12"/>
      <c r="Y48" s="13"/>
      <c r="Z48" s="12"/>
      <c r="AA48" s="13"/>
      <c r="AB48" s="12"/>
    </row>
    <row r="49" spans="2:28" ht="15" customHeight="1" x14ac:dyDescent="0.2">
      <c r="B49" s="26">
        <v>43770</v>
      </c>
      <c r="C49" s="46">
        <v>256.2</v>
      </c>
      <c r="D49" s="47"/>
      <c r="E49" s="46">
        <v>244</v>
      </c>
      <c r="F49" s="47"/>
      <c r="G49" s="46">
        <v>264.85000000000002</v>
      </c>
      <c r="H49" s="47"/>
      <c r="I49" s="46">
        <v>224</v>
      </c>
      <c r="J49" s="47"/>
      <c r="K49" s="46">
        <v>277.55</v>
      </c>
      <c r="L49" s="47"/>
      <c r="M49" s="46">
        <v>340.85</v>
      </c>
      <c r="N49" s="47"/>
      <c r="O49" s="46">
        <v>294.60000000000002</v>
      </c>
      <c r="P49" s="47"/>
      <c r="Q49" s="46"/>
      <c r="R49" s="47"/>
      <c r="S49" s="46"/>
      <c r="T49" s="47"/>
      <c r="U49" s="13"/>
      <c r="V49" s="12"/>
      <c r="W49" s="13"/>
      <c r="X49" s="12"/>
      <c r="Y49" s="13"/>
      <c r="Z49" s="12"/>
      <c r="AA49" s="13"/>
      <c r="AB49" s="12"/>
    </row>
    <row r="50" spans="2:28" ht="15" customHeight="1" x14ac:dyDescent="0.2">
      <c r="B50" s="27">
        <v>43800</v>
      </c>
      <c r="C50" s="48">
        <v>255.9375</v>
      </c>
      <c r="D50" s="50"/>
      <c r="E50" s="48">
        <v>241.9375</v>
      </c>
      <c r="F50" s="50"/>
      <c r="G50" s="48">
        <v>256.6875</v>
      </c>
      <c r="H50" s="50"/>
      <c r="I50" s="48" t="s">
        <v>433</v>
      </c>
      <c r="J50" s="50"/>
      <c r="K50" s="48">
        <v>268.375</v>
      </c>
      <c r="L50" s="50"/>
      <c r="M50" s="48">
        <v>326.8125</v>
      </c>
      <c r="N50" s="50"/>
      <c r="O50" s="48">
        <v>279.375</v>
      </c>
      <c r="P50" s="50"/>
      <c r="Q50" s="48"/>
      <c r="R50" s="50"/>
      <c r="S50" s="48"/>
      <c r="T50" s="50"/>
      <c r="U50" s="13"/>
      <c r="V50" s="12"/>
      <c r="W50" s="13"/>
      <c r="X50" s="12"/>
      <c r="Y50" s="13"/>
      <c r="Z50" s="12"/>
      <c r="AA50" s="13"/>
      <c r="AB50" s="12"/>
    </row>
    <row r="51" spans="2:28" ht="15" customHeight="1" x14ac:dyDescent="0.2">
      <c r="B51" s="26">
        <v>43831</v>
      </c>
      <c r="C51" s="46">
        <v>234.29166666666666</v>
      </c>
      <c r="D51" s="47"/>
      <c r="E51" s="46">
        <v>222.54166666666666</v>
      </c>
      <c r="F51" s="47"/>
      <c r="G51" s="46">
        <v>246.41666666666666</v>
      </c>
      <c r="H51" s="47"/>
      <c r="I51" s="46" t="s">
        <v>433</v>
      </c>
      <c r="J51" s="47"/>
      <c r="K51" s="46">
        <v>256.56</v>
      </c>
      <c r="L51" s="47"/>
      <c r="M51" s="46">
        <v>300.64</v>
      </c>
      <c r="N51" s="47"/>
      <c r="O51" s="46">
        <v>260.32</v>
      </c>
      <c r="P51" s="47"/>
      <c r="Q51" s="46"/>
      <c r="R51" s="47"/>
      <c r="S51" s="46"/>
      <c r="T51" s="47"/>
      <c r="U51" s="13"/>
      <c r="V51" s="12"/>
      <c r="W51" s="13"/>
      <c r="X51" s="12"/>
      <c r="Y51" s="13"/>
      <c r="Z51" s="12"/>
      <c r="AA51" s="13"/>
      <c r="AB51" s="12"/>
    </row>
    <row r="52" spans="2:28" ht="15" customHeight="1" x14ac:dyDescent="0.2">
      <c r="B52" s="27">
        <v>43862</v>
      </c>
      <c r="C52" s="48">
        <v>230.8</v>
      </c>
      <c r="D52" s="50"/>
      <c r="E52" s="48">
        <v>217.5</v>
      </c>
      <c r="F52" s="50"/>
      <c r="G52" s="48">
        <v>247.15</v>
      </c>
      <c r="H52" s="50"/>
      <c r="I52" s="48" t="s">
        <v>433</v>
      </c>
      <c r="J52" s="50"/>
      <c r="K52" s="48">
        <v>252.85</v>
      </c>
      <c r="L52" s="50"/>
      <c r="M52" s="48">
        <v>299.8</v>
      </c>
      <c r="N52" s="50"/>
      <c r="O52" s="48">
        <v>254.9</v>
      </c>
      <c r="P52" s="50"/>
      <c r="Q52" s="48"/>
      <c r="R52" s="50"/>
      <c r="S52" s="48"/>
      <c r="T52" s="50"/>
      <c r="U52" s="13"/>
      <c r="V52" s="12"/>
      <c r="W52" s="13"/>
      <c r="X52" s="12"/>
      <c r="Y52" s="13"/>
      <c r="Z52" s="12"/>
      <c r="AA52" s="13"/>
      <c r="AB52" s="12"/>
    </row>
    <row r="53" spans="2:28" ht="15" customHeight="1" x14ac:dyDescent="0.2">
      <c r="B53" s="26">
        <v>43891</v>
      </c>
      <c r="C53" s="46">
        <v>233.6</v>
      </c>
      <c r="D53" s="47"/>
      <c r="E53" s="46">
        <v>220.75</v>
      </c>
      <c r="F53" s="47"/>
      <c r="G53" s="46">
        <v>253.4</v>
      </c>
      <c r="H53" s="47"/>
      <c r="I53" s="46" t="s">
        <v>433</v>
      </c>
      <c r="J53" s="47"/>
      <c r="K53" s="46">
        <v>259.95</v>
      </c>
      <c r="L53" s="47"/>
      <c r="M53" s="46">
        <v>313.60000000000002</v>
      </c>
      <c r="N53" s="47"/>
      <c r="O53" s="46">
        <v>266.89999999999998</v>
      </c>
      <c r="P53" s="47"/>
      <c r="Q53" s="46"/>
      <c r="R53" s="47"/>
      <c r="S53" s="46"/>
      <c r="T53" s="47"/>
    </row>
    <row r="54" spans="2:28" ht="15" customHeight="1" x14ac:dyDescent="0.2">
      <c r="B54" s="27">
        <v>43922</v>
      </c>
      <c r="C54" s="48">
        <v>236.10669093976074</v>
      </c>
      <c r="D54" s="50"/>
      <c r="E54" s="48">
        <v>223.01397047022951</v>
      </c>
      <c r="F54" s="50"/>
      <c r="G54" s="48" t="s">
        <v>433</v>
      </c>
      <c r="H54" s="50"/>
      <c r="I54" s="48" t="s">
        <v>433</v>
      </c>
      <c r="J54" s="50"/>
      <c r="K54" s="48">
        <v>268.97624434389138</v>
      </c>
      <c r="L54" s="50"/>
      <c r="M54" s="48">
        <v>331.66666666666669</v>
      </c>
      <c r="N54" s="50"/>
      <c r="O54" s="48">
        <v>279.79393617631865</v>
      </c>
      <c r="P54" s="50"/>
      <c r="Q54" s="48"/>
      <c r="R54" s="50"/>
      <c r="S54" s="48"/>
      <c r="T54" s="50"/>
    </row>
    <row r="55" spans="2:28" ht="15" customHeight="1" x14ac:dyDescent="0.2">
      <c r="B55" s="26">
        <v>43952</v>
      </c>
      <c r="C55" s="46">
        <v>225.65</v>
      </c>
      <c r="D55" s="47"/>
      <c r="E55" s="46">
        <v>210.1</v>
      </c>
      <c r="F55" s="47"/>
      <c r="G55" s="46" t="s">
        <v>433</v>
      </c>
      <c r="H55" s="47"/>
      <c r="I55" s="46" t="s">
        <v>433</v>
      </c>
      <c r="J55" s="47"/>
      <c r="K55" s="46">
        <v>261.85000000000002</v>
      </c>
      <c r="L55" s="47"/>
      <c r="M55" s="46">
        <v>322.85000000000002</v>
      </c>
      <c r="N55" s="47"/>
      <c r="O55" s="46">
        <v>270.10000000000002</v>
      </c>
      <c r="P55" s="47"/>
      <c r="Q55" s="46"/>
      <c r="R55" s="47"/>
      <c r="S55" s="46"/>
      <c r="T55" s="47"/>
    </row>
    <row r="56" spans="2:28" ht="15" customHeight="1" x14ac:dyDescent="0.2">
      <c r="B56" s="27">
        <v>43983</v>
      </c>
      <c r="C56" s="48">
        <v>200.11276762033719</v>
      </c>
      <c r="D56" s="50"/>
      <c r="E56" s="48">
        <v>184.74923882858334</v>
      </c>
      <c r="F56" s="50"/>
      <c r="G56" s="48">
        <v>232.16802815131331</v>
      </c>
      <c r="H56" s="50"/>
      <c r="I56" s="48" t="s">
        <v>433</v>
      </c>
      <c r="J56" s="50"/>
      <c r="K56" s="48">
        <v>253.73460668509676</v>
      </c>
      <c r="L56" s="50"/>
      <c r="M56" s="48">
        <v>312.21088902555692</v>
      </c>
      <c r="N56" s="50"/>
      <c r="O56" s="48">
        <v>257.04518460927676</v>
      </c>
      <c r="P56" s="50"/>
      <c r="Q56" s="48"/>
      <c r="R56" s="50"/>
      <c r="S56" s="48"/>
      <c r="T56" s="50"/>
    </row>
    <row r="57" spans="2:28" ht="15" customHeight="1" x14ac:dyDescent="0.2">
      <c r="B57" s="26">
        <v>44013</v>
      </c>
      <c r="C57" s="46">
        <v>207.34379310344829</v>
      </c>
      <c r="D57" s="47"/>
      <c r="E57" s="46">
        <v>191.28192307692308</v>
      </c>
      <c r="F57" s="47"/>
      <c r="G57" s="46">
        <v>244.14814814814815</v>
      </c>
      <c r="H57" s="47"/>
      <c r="I57" s="46" t="s">
        <v>433</v>
      </c>
      <c r="J57" s="47"/>
      <c r="K57" s="46">
        <v>248.22444444444443</v>
      </c>
      <c r="L57" s="47"/>
      <c r="M57" s="46">
        <v>307.42214285714283</v>
      </c>
      <c r="N57" s="47"/>
      <c r="O57" s="46">
        <v>250.9814814814815</v>
      </c>
      <c r="P57" s="47"/>
      <c r="Q57" s="46"/>
      <c r="R57" s="47"/>
      <c r="S57" s="46"/>
      <c r="T57" s="47"/>
    </row>
    <row r="58" spans="2:28" ht="15" customHeight="1" x14ac:dyDescent="0.2">
      <c r="B58" s="27">
        <v>44044</v>
      </c>
      <c r="C58" s="48">
        <v>218.49041666666668</v>
      </c>
      <c r="D58" s="50"/>
      <c r="E58" s="48">
        <v>201.70454545454547</v>
      </c>
      <c r="F58" s="50"/>
      <c r="G58" s="48">
        <v>259.66666666666669</v>
      </c>
      <c r="H58" s="50"/>
      <c r="I58" s="48" t="s">
        <v>433</v>
      </c>
      <c r="J58" s="50"/>
      <c r="K58" s="48">
        <v>245.71428571428572</v>
      </c>
      <c r="L58" s="50"/>
      <c r="M58" s="48" t="s">
        <v>433</v>
      </c>
      <c r="N58" s="50"/>
      <c r="O58" s="48">
        <v>247.27272727272728</v>
      </c>
      <c r="P58" s="50"/>
      <c r="Q58" s="48"/>
      <c r="R58" s="50"/>
      <c r="S58" s="48"/>
      <c r="T58" s="50"/>
    </row>
    <row r="59" spans="2:28" ht="15" customHeight="1" x14ac:dyDescent="0.2">
      <c r="B59" s="26">
        <v>44075</v>
      </c>
      <c r="C59" s="46">
        <v>225.22222222222223</v>
      </c>
      <c r="D59" s="47"/>
      <c r="E59" s="46">
        <v>211.25925925925927</v>
      </c>
      <c r="F59" s="47"/>
      <c r="G59" s="46">
        <v>258.60714285714283</v>
      </c>
      <c r="H59" s="47"/>
      <c r="I59" s="46" t="s">
        <v>433</v>
      </c>
      <c r="J59" s="47"/>
      <c r="K59" s="46">
        <v>241.13333333333333</v>
      </c>
      <c r="L59" s="47"/>
      <c r="M59" s="46">
        <v>315.14285714285717</v>
      </c>
      <c r="N59" s="47"/>
      <c r="O59" s="46">
        <v>242.03571428571428</v>
      </c>
      <c r="P59" s="47"/>
      <c r="Q59" s="46"/>
      <c r="R59" s="47"/>
      <c r="S59" s="46"/>
      <c r="T59" s="47"/>
    </row>
    <row r="60" spans="2:28" ht="15" customHeight="1" x14ac:dyDescent="0.2">
      <c r="B60" s="27">
        <v>44105</v>
      </c>
      <c r="C60" s="48" t="s">
        <v>433</v>
      </c>
      <c r="D60" s="50"/>
      <c r="E60" s="48">
        <v>207.16666666666666</v>
      </c>
      <c r="F60" s="50"/>
      <c r="G60" s="48">
        <v>250.625</v>
      </c>
      <c r="H60" s="50"/>
      <c r="I60" s="48">
        <v>191.61904761904762</v>
      </c>
      <c r="J60" s="50"/>
      <c r="K60" s="48">
        <v>243.375</v>
      </c>
      <c r="L60" s="50"/>
      <c r="M60" s="48">
        <v>324.45833333333331</v>
      </c>
      <c r="N60" s="50"/>
      <c r="O60" s="48">
        <v>244.5</v>
      </c>
      <c r="P60" s="50"/>
      <c r="Q60" s="48"/>
      <c r="R60" s="50"/>
      <c r="S60" s="48"/>
      <c r="T60" s="50"/>
    </row>
    <row r="61" spans="2:28" ht="15" customHeight="1" x14ac:dyDescent="0.2">
      <c r="B61" s="26">
        <v>44136</v>
      </c>
      <c r="C61" s="46">
        <v>218.8</v>
      </c>
      <c r="D61" s="47"/>
      <c r="E61" s="46">
        <v>207.9</v>
      </c>
      <c r="F61" s="47"/>
      <c r="G61" s="46">
        <v>253.8</v>
      </c>
      <c r="H61" s="47"/>
      <c r="I61" s="46" t="s">
        <v>433</v>
      </c>
      <c r="J61" s="47"/>
      <c r="K61" s="46">
        <v>242.1</v>
      </c>
      <c r="L61" s="47"/>
      <c r="M61" s="46">
        <v>339.3</v>
      </c>
      <c r="N61" s="47"/>
      <c r="O61" s="46">
        <v>248.95</v>
      </c>
      <c r="P61" s="47"/>
      <c r="Q61" s="46"/>
      <c r="R61" s="47"/>
      <c r="S61" s="46"/>
      <c r="T61" s="47"/>
    </row>
    <row r="62" spans="2:28" ht="15" customHeight="1" x14ac:dyDescent="0.2">
      <c r="B62" s="27">
        <v>44166</v>
      </c>
      <c r="C62" s="48">
        <v>227.72727272727272</v>
      </c>
      <c r="D62" s="50"/>
      <c r="E62" s="48">
        <v>217.31818181818181</v>
      </c>
      <c r="F62" s="50"/>
      <c r="G62" s="48">
        <v>261.91304347826087</v>
      </c>
      <c r="H62" s="50"/>
      <c r="I62" s="48" t="s">
        <v>433</v>
      </c>
      <c r="J62" s="50"/>
      <c r="K62" s="48">
        <v>241.90909090909091</v>
      </c>
      <c r="L62" s="50"/>
      <c r="M62" s="48">
        <v>351.13636363636363</v>
      </c>
      <c r="N62" s="50"/>
      <c r="O62" s="48">
        <v>252.81818181818181</v>
      </c>
      <c r="P62" s="50"/>
      <c r="Q62" s="48"/>
      <c r="R62" s="50"/>
      <c r="S62" s="48"/>
      <c r="T62" s="50"/>
    </row>
    <row r="63" spans="2:28" ht="15" customHeight="1" x14ac:dyDescent="0.2">
      <c r="B63" s="26">
        <v>44197</v>
      </c>
      <c r="C63" s="46" t="s">
        <v>433</v>
      </c>
      <c r="D63" s="47"/>
      <c r="E63" s="46">
        <v>244.82608695652175</v>
      </c>
      <c r="F63" s="47"/>
      <c r="G63" s="46">
        <v>286.5</v>
      </c>
      <c r="H63" s="47"/>
      <c r="I63" s="46" t="s">
        <v>433</v>
      </c>
      <c r="J63" s="47"/>
      <c r="K63" s="46">
        <v>248.20833333333334</v>
      </c>
      <c r="L63" s="47"/>
      <c r="M63" s="46">
        <v>378.29166666666669</v>
      </c>
      <c r="N63" s="47"/>
      <c r="O63" s="46">
        <v>273.79166666666669</v>
      </c>
      <c r="P63" s="47"/>
      <c r="Q63" s="46"/>
      <c r="R63" s="47"/>
      <c r="S63" s="46"/>
      <c r="T63" s="47"/>
    </row>
    <row r="64" spans="2:28" ht="15" customHeight="1" x14ac:dyDescent="0.2">
      <c r="B64" s="27">
        <v>44228</v>
      </c>
      <c r="C64" s="48">
        <v>278.88416666666666</v>
      </c>
      <c r="D64" s="50"/>
      <c r="E64" s="48">
        <v>268.04166666666669</v>
      </c>
      <c r="F64" s="50"/>
      <c r="G64" s="48">
        <v>316.625</v>
      </c>
      <c r="H64" s="50"/>
      <c r="I64" s="48">
        <v>222.9</v>
      </c>
      <c r="J64" s="50"/>
      <c r="K64" s="48">
        <v>252.40909090909091</v>
      </c>
      <c r="L64" s="50"/>
      <c r="M64" s="48">
        <v>430.77272727272725</v>
      </c>
      <c r="N64" s="50"/>
      <c r="O64" s="48">
        <v>317.5</v>
      </c>
      <c r="P64" s="50"/>
      <c r="Q64" s="48"/>
      <c r="R64" s="50"/>
      <c r="S64" s="48"/>
      <c r="T64" s="50"/>
    </row>
    <row r="65" spans="2:20" ht="15" customHeight="1" x14ac:dyDescent="0.2">
      <c r="B65" s="26">
        <v>44256</v>
      </c>
      <c r="C65" s="46">
        <v>283.26666666666665</v>
      </c>
      <c r="D65" s="47"/>
      <c r="E65" s="46">
        <v>271.2</v>
      </c>
      <c r="F65" s="47"/>
      <c r="G65" s="46">
        <v>318.33333333333331</v>
      </c>
      <c r="H65" s="47"/>
      <c r="I65" s="46" t="s">
        <v>433</v>
      </c>
      <c r="J65" s="47"/>
      <c r="K65" s="46">
        <v>254</v>
      </c>
      <c r="L65" s="47"/>
      <c r="M65" s="46">
        <v>453.89285714285717</v>
      </c>
      <c r="N65" s="47"/>
      <c r="O65" s="46">
        <v>342.89285714285717</v>
      </c>
      <c r="P65" s="47"/>
      <c r="Q65" s="46"/>
      <c r="R65" s="47"/>
      <c r="S65" s="46"/>
      <c r="T65" s="47"/>
    </row>
    <row r="66" spans="2:20" ht="15" customHeight="1" x14ac:dyDescent="0.2">
      <c r="B66" s="27">
        <v>44287</v>
      </c>
      <c r="C66" s="48">
        <v>281.14999999999998</v>
      </c>
      <c r="D66" s="50"/>
      <c r="E66" s="48">
        <v>269.85000000000002</v>
      </c>
      <c r="F66" s="50"/>
      <c r="G66" s="48" t="s">
        <v>433</v>
      </c>
      <c r="H66" s="50"/>
      <c r="I66" s="48" t="s">
        <v>433</v>
      </c>
      <c r="J66" s="50"/>
      <c r="K66" s="48">
        <v>256.55</v>
      </c>
      <c r="L66" s="50"/>
      <c r="M66" s="48">
        <v>485.6</v>
      </c>
      <c r="N66" s="50"/>
      <c r="O66" s="48">
        <v>392.4</v>
      </c>
      <c r="P66" s="50"/>
      <c r="Q66" s="48"/>
      <c r="R66" s="50"/>
      <c r="S66" s="48"/>
      <c r="T66" s="50"/>
    </row>
    <row r="67" spans="2:20" ht="15" customHeight="1" x14ac:dyDescent="0.2">
      <c r="B67" s="26">
        <v>44317</v>
      </c>
      <c r="C67" s="46">
        <v>284.20833333333331</v>
      </c>
      <c r="D67" s="47"/>
      <c r="E67" s="46">
        <v>269.66666666666669</v>
      </c>
      <c r="F67" s="47"/>
      <c r="G67" s="46" t="s">
        <v>433</v>
      </c>
      <c r="H67" s="47"/>
      <c r="I67" s="46" t="s">
        <v>433</v>
      </c>
      <c r="J67" s="47"/>
      <c r="K67" s="46">
        <v>257.16666666666669</v>
      </c>
      <c r="L67" s="47"/>
      <c r="M67" s="46">
        <v>483.30434782608694</v>
      </c>
      <c r="N67" s="47"/>
      <c r="O67" s="46">
        <v>400.60869565217394</v>
      </c>
      <c r="P67" s="47"/>
      <c r="Q67" s="46"/>
      <c r="R67" s="47"/>
      <c r="S67" s="46"/>
      <c r="T67" s="47"/>
    </row>
    <row r="68" spans="2:20" ht="15" customHeight="1" x14ac:dyDescent="0.2">
      <c r="B68" s="27">
        <v>44348</v>
      </c>
      <c r="C68" s="48">
        <v>297.18333333333334</v>
      </c>
      <c r="D68" s="50"/>
      <c r="E68" s="48">
        <v>291.26666666666665</v>
      </c>
      <c r="F68" s="50"/>
      <c r="G68" s="48" t="s">
        <v>433</v>
      </c>
      <c r="H68" s="50"/>
      <c r="I68" s="48" t="s">
        <v>433</v>
      </c>
      <c r="J68" s="50"/>
      <c r="K68" s="48">
        <v>287.34482758620692</v>
      </c>
      <c r="L68" s="50"/>
      <c r="M68" s="48">
        <v>519.55172413793105</v>
      </c>
      <c r="N68" s="50"/>
      <c r="O68" s="48">
        <v>431.07142857142856</v>
      </c>
      <c r="P68" s="50"/>
      <c r="Q68" s="48"/>
      <c r="R68" s="50"/>
      <c r="S68" s="48"/>
      <c r="T68" s="50"/>
    </row>
    <row r="69" spans="2:20" ht="15" customHeight="1" x14ac:dyDescent="0.2">
      <c r="B69" s="26">
        <v>44378</v>
      </c>
      <c r="C69" s="46">
        <v>326.08333333333331</v>
      </c>
      <c r="D69" s="47"/>
      <c r="E69" s="46">
        <v>311.33333333333331</v>
      </c>
      <c r="F69" s="47"/>
      <c r="G69" s="46" t="s">
        <v>433</v>
      </c>
      <c r="H69" s="47"/>
      <c r="I69" s="46" t="s">
        <v>433</v>
      </c>
      <c r="J69" s="47"/>
      <c r="K69" s="46">
        <v>346.875</v>
      </c>
      <c r="L69" s="47"/>
      <c r="M69" s="46">
        <v>559.08333333333337</v>
      </c>
      <c r="N69" s="47"/>
      <c r="O69" s="46">
        <v>473.66666666666669</v>
      </c>
      <c r="P69" s="47"/>
      <c r="Q69" s="46"/>
      <c r="R69" s="47"/>
      <c r="S69" s="46"/>
      <c r="T69" s="47"/>
    </row>
    <row r="70" spans="2:20" ht="15" customHeight="1" x14ac:dyDescent="0.2">
      <c r="B70" s="27">
        <v>44409</v>
      </c>
      <c r="C70" s="48">
        <v>346</v>
      </c>
      <c r="D70" s="50"/>
      <c r="E70" s="48">
        <v>324.31578947368422</v>
      </c>
      <c r="F70" s="50"/>
      <c r="G70" s="48" t="s">
        <v>433</v>
      </c>
      <c r="H70" s="50"/>
      <c r="I70" s="48" t="s">
        <v>433</v>
      </c>
      <c r="J70" s="50"/>
      <c r="K70" s="48">
        <v>392.45</v>
      </c>
      <c r="L70" s="50"/>
      <c r="M70" s="48">
        <v>566.95000000000005</v>
      </c>
      <c r="N70" s="50"/>
      <c r="O70" s="48">
        <v>482.15</v>
      </c>
      <c r="P70" s="50"/>
      <c r="Q70" s="48"/>
      <c r="R70" s="50"/>
      <c r="S70" s="48"/>
      <c r="T70" s="50"/>
    </row>
    <row r="71" spans="2:20" ht="15" customHeight="1" x14ac:dyDescent="0.2">
      <c r="B71" s="26">
        <v>44440</v>
      </c>
      <c r="C71" s="46" t="s">
        <v>433</v>
      </c>
      <c r="D71" s="47"/>
      <c r="E71" s="46">
        <v>394.73333333333335</v>
      </c>
      <c r="F71" s="47"/>
      <c r="G71" s="46" t="s">
        <v>433</v>
      </c>
      <c r="H71" s="47"/>
      <c r="I71" s="46" t="s">
        <v>433</v>
      </c>
      <c r="J71" s="47"/>
      <c r="K71" s="46">
        <v>426.2</v>
      </c>
      <c r="L71" s="47"/>
      <c r="M71" s="46">
        <v>579.4</v>
      </c>
      <c r="N71" s="47"/>
      <c r="O71" s="46">
        <v>498.12</v>
      </c>
      <c r="P71" s="47"/>
      <c r="Q71" s="46"/>
      <c r="R71" s="47"/>
      <c r="S71" s="46"/>
      <c r="T71" s="47"/>
    </row>
    <row r="72" spans="2:20" ht="15" customHeight="1" x14ac:dyDescent="0.2">
      <c r="B72" s="27">
        <v>44470</v>
      </c>
      <c r="C72" s="48" t="s">
        <v>433</v>
      </c>
      <c r="D72" s="50"/>
      <c r="E72" s="48">
        <v>586.8125</v>
      </c>
      <c r="F72" s="50"/>
      <c r="G72" s="48">
        <v>678.28571428571433</v>
      </c>
      <c r="H72" s="50"/>
      <c r="I72" s="48" t="s">
        <v>433</v>
      </c>
      <c r="J72" s="50"/>
      <c r="K72" s="48">
        <v>513.35</v>
      </c>
      <c r="L72" s="50"/>
      <c r="M72" s="48">
        <v>655.1</v>
      </c>
      <c r="N72" s="50"/>
      <c r="O72" s="48">
        <v>521.1</v>
      </c>
      <c r="P72" s="50"/>
      <c r="Q72" s="48"/>
      <c r="R72" s="50"/>
      <c r="S72" s="48"/>
      <c r="T72" s="50"/>
    </row>
    <row r="73" spans="2:20" ht="15" customHeight="1" x14ac:dyDescent="0.2">
      <c r="B73" s="26">
        <v>44501</v>
      </c>
      <c r="C73" s="46">
        <v>616.1875</v>
      </c>
      <c r="D73" s="47"/>
      <c r="E73" s="46">
        <v>637.9375</v>
      </c>
      <c r="F73" s="47"/>
      <c r="G73" s="46">
        <v>727.9375</v>
      </c>
      <c r="H73" s="47"/>
      <c r="I73" s="46" t="s">
        <v>433</v>
      </c>
      <c r="J73" s="47"/>
      <c r="K73" s="46">
        <v>534.1</v>
      </c>
      <c r="L73" s="47"/>
      <c r="M73" s="46">
        <v>714.6</v>
      </c>
      <c r="N73" s="47"/>
      <c r="O73" s="46">
        <v>524.6</v>
      </c>
      <c r="P73" s="47"/>
      <c r="Q73" s="46"/>
      <c r="R73" s="47"/>
      <c r="S73" s="46"/>
      <c r="T73" s="47"/>
    </row>
    <row r="74" spans="2:20" ht="15" customHeight="1" x14ac:dyDescent="0.2">
      <c r="B74" s="27">
        <v>44531</v>
      </c>
      <c r="C74" s="48" t="s">
        <v>433</v>
      </c>
      <c r="D74" s="50"/>
      <c r="E74" s="48">
        <v>632.4375</v>
      </c>
      <c r="F74" s="50"/>
      <c r="G74" s="48" t="s">
        <v>433</v>
      </c>
      <c r="H74" s="50"/>
      <c r="I74" s="48" t="s">
        <v>433</v>
      </c>
      <c r="J74" s="50"/>
      <c r="K74" s="48">
        <v>532.31578947368416</v>
      </c>
      <c r="L74" s="50"/>
      <c r="M74" s="48">
        <v>766.70588235294122</v>
      </c>
      <c r="N74" s="50"/>
      <c r="O74" s="48">
        <v>523.76470588235293</v>
      </c>
      <c r="P74" s="50"/>
      <c r="Q74" s="48"/>
      <c r="R74" s="50"/>
      <c r="S74" s="48"/>
      <c r="T74" s="50"/>
    </row>
    <row r="75" spans="2:20" ht="15" customHeight="1" x14ac:dyDescent="0.2">
      <c r="B75" s="26">
        <v>44562</v>
      </c>
      <c r="C75" s="46">
        <v>645</v>
      </c>
      <c r="D75" s="47"/>
      <c r="E75" s="46">
        <v>647.28571428571433</v>
      </c>
      <c r="F75" s="47"/>
      <c r="G75" s="46">
        <v>757.625</v>
      </c>
      <c r="H75" s="47"/>
      <c r="I75" s="46" t="s">
        <v>433</v>
      </c>
      <c r="J75" s="47"/>
      <c r="K75" s="46">
        <v>542.3125</v>
      </c>
      <c r="L75" s="47"/>
      <c r="M75" s="46">
        <v>798.25</v>
      </c>
      <c r="N75" s="47"/>
      <c r="O75" s="46">
        <v>537.3125</v>
      </c>
      <c r="P75" s="47"/>
      <c r="Q75" s="46"/>
      <c r="R75" s="47"/>
      <c r="S75" s="46"/>
      <c r="T75" s="47"/>
    </row>
    <row r="76" spans="2:20" ht="15" customHeight="1" x14ac:dyDescent="0.2">
      <c r="B76" s="27">
        <v>44593</v>
      </c>
      <c r="C76" s="48">
        <v>649.26666666666665</v>
      </c>
      <c r="D76" s="50"/>
      <c r="E76" s="48">
        <v>642.66666666666663</v>
      </c>
      <c r="F76" s="50"/>
      <c r="G76" s="48">
        <v>723.875</v>
      </c>
      <c r="H76" s="50"/>
      <c r="I76" s="48" t="s">
        <v>433</v>
      </c>
      <c r="J76" s="50"/>
      <c r="K76" s="48">
        <v>542.625</v>
      </c>
      <c r="L76" s="50"/>
      <c r="M76" s="48">
        <v>798.875</v>
      </c>
      <c r="N76" s="50"/>
      <c r="O76" s="48">
        <v>538.875</v>
      </c>
      <c r="P76" s="50"/>
      <c r="Q76" s="48"/>
      <c r="R76" s="50"/>
      <c r="S76" s="48"/>
      <c r="T76" s="50"/>
    </row>
    <row r="77" spans="2:20" ht="15" customHeight="1" x14ac:dyDescent="0.2">
      <c r="B77" s="26">
        <v>44621</v>
      </c>
      <c r="C77" s="46">
        <v>838.75</v>
      </c>
      <c r="D77" s="47"/>
      <c r="E77" s="46" t="s">
        <v>433</v>
      </c>
      <c r="F77" s="47"/>
      <c r="G77" s="46">
        <v>910.71428571428567</v>
      </c>
      <c r="H77" s="47"/>
      <c r="I77" s="46" t="s">
        <v>433</v>
      </c>
      <c r="J77" s="47"/>
      <c r="K77" s="46">
        <v>625.79999999999995</v>
      </c>
      <c r="L77" s="47"/>
      <c r="M77" s="46" t="s">
        <v>433</v>
      </c>
      <c r="N77" s="47"/>
      <c r="O77" s="46">
        <v>716.6</v>
      </c>
      <c r="P77" s="47"/>
      <c r="Q77" s="46"/>
      <c r="R77" s="47"/>
      <c r="S77" s="46"/>
      <c r="T77" s="47"/>
    </row>
    <row r="78" spans="2:20" ht="15" customHeight="1" x14ac:dyDescent="0.2">
      <c r="B78" s="27">
        <v>44652</v>
      </c>
      <c r="C78" s="48">
        <v>785.125</v>
      </c>
      <c r="D78" s="50"/>
      <c r="E78" s="48">
        <v>768.85</v>
      </c>
      <c r="F78" s="50"/>
      <c r="G78" s="48">
        <v>894.57894736842104</v>
      </c>
      <c r="H78" s="50"/>
      <c r="I78" s="48">
        <v>687.66666666666663</v>
      </c>
      <c r="J78" s="50"/>
      <c r="K78" s="48">
        <v>664.45833333333337</v>
      </c>
      <c r="L78" s="50"/>
      <c r="M78" s="48">
        <v>1129.5</v>
      </c>
      <c r="N78" s="50"/>
      <c r="O78" s="48">
        <v>745.5</v>
      </c>
      <c r="P78" s="50"/>
      <c r="Q78" s="48"/>
      <c r="R78" s="50"/>
      <c r="S78" s="48"/>
      <c r="T78" s="50"/>
    </row>
    <row r="79" spans="2:20" ht="15" customHeight="1" x14ac:dyDescent="0.2">
      <c r="B79" s="26">
        <v>44682</v>
      </c>
      <c r="C79" s="46">
        <v>715.72727272727275</v>
      </c>
      <c r="D79" s="47"/>
      <c r="E79" s="46">
        <v>730.5</v>
      </c>
      <c r="F79" s="47"/>
      <c r="G79" s="46">
        <v>783.31818181818187</v>
      </c>
      <c r="H79" s="47"/>
      <c r="I79" s="46" t="s">
        <v>433</v>
      </c>
      <c r="J79" s="47"/>
      <c r="K79" s="46">
        <v>682.70833333333337</v>
      </c>
      <c r="L79" s="47"/>
      <c r="M79" s="46">
        <v>1100</v>
      </c>
      <c r="N79" s="47"/>
      <c r="O79" s="46">
        <v>882.5</v>
      </c>
      <c r="P79" s="47"/>
      <c r="Q79" s="46"/>
      <c r="R79" s="47"/>
      <c r="S79" s="46"/>
      <c r="T79" s="47"/>
    </row>
    <row r="80" spans="2:20" ht="15" customHeight="1" x14ac:dyDescent="0.2">
      <c r="B80" s="27">
        <v>44713</v>
      </c>
      <c r="C80" s="48">
        <v>757.93103448275861</v>
      </c>
      <c r="D80" s="50"/>
      <c r="E80" s="48">
        <v>737.66666666666663</v>
      </c>
      <c r="F80" s="50"/>
      <c r="G80" s="48">
        <v>742.33333333333337</v>
      </c>
      <c r="H80" s="50"/>
      <c r="I80" s="48">
        <v>619.0625</v>
      </c>
      <c r="J80" s="50"/>
      <c r="K80" s="48">
        <v>729</v>
      </c>
      <c r="L80" s="50"/>
      <c r="M80" s="48">
        <v>1078</v>
      </c>
      <c r="N80" s="50"/>
      <c r="O80" s="48">
        <v>922.33333333333337</v>
      </c>
      <c r="P80" s="50"/>
      <c r="Q80" s="48"/>
      <c r="R80" s="50"/>
      <c r="S80" s="48"/>
      <c r="T80" s="50"/>
    </row>
    <row r="81" spans="2:20" ht="15" customHeight="1" x14ac:dyDescent="0.2">
      <c r="B81" s="26">
        <v>44743</v>
      </c>
      <c r="C81" s="46">
        <v>840.9375</v>
      </c>
      <c r="D81" s="47"/>
      <c r="E81" s="46">
        <v>792.94117647058829</v>
      </c>
      <c r="F81" s="47"/>
      <c r="G81" s="46">
        <v>745.75</v>
      </c>
      <c r="H81" s="47"/>
      <c r="I81" s="46" t="s">
        <v>433</v>
      </c>
      <c r="J81" s="47"/>
      <c r="K81" s="46">
        <v>765.75</v>
      </c>
      <c r="L81" s="47"/>
      <c r="M81" s="46">
        <v>1092.5</v>
      </c>
      <c r="N81" s="47"/>
      <c r="O81" s="46">
        <v>925</v>
      </c>
      <c r="P81" s="47"/>
      <c r="Q81" s="46"/>
      <c r="R81" s="47"/>
      <c r="S81" s="46"/>
      <c r="T81" s="47"/>
    </row>
    <row r="82" spans="2:20" ht="15" customHeight="1" x14ac:dyDescent="0.2">
      <c r="B82" s="27">
        <v>44774</v>
      </c>
      <c r="C82" s="48" t="s">
        <v>433</v>
      </c>
      <c r="D82" s="50"/>
      <c r="E82" s="48">
        <v>830</v>
      </c>
      <c r="F82" s="50"/>
      <c r="G82" s="48">
        <v>776.25</v>
      </c>
      <c r="H82" s="50"/>
      <c r="I82" s="48" t="s">
        <v>433</v>
      </c>
      <c r="J82" s="50"/>
      <c r="K82" s="48">
        <v>769.66666666666663</v>
      </c>
      <c r="L82" s="50"/>
      <c r="M82" s="48">
        <v>1047.5</v>
      </c>
      <c r="N82" s="50"/>
      <c r="O82" s="48">
        <v>893.16666666666663</v>
      </c>
      <c r="P82" s="50"/>
      <c r="Q82" s="48"/>
      <c r="R82" s="50"/>
      <c r="S82" s="48"/>
      <c r="T82" s="50"/>
    </row>
    <row r="83" spans="2:20" ht="15" customHeight="1" x14ac:dyDescent="0.2">
      <c r="B83" s="26">
        <v>44805</v>
      </c>
      <c r="C83" s="46" t="s">
        <v>433</v>
      </c>
      <c r="D83" s="47"/>
      <c r="E83" s="46">
        <v>869.79166666666663</v>
      </c>
      <c r="F83" s="47"/>
      <c r="G83" s="46">
        <v>863.91304347826087</v>
      </c>
      <c r="H83" s="47"/>
      <c r="I83" s="46" t="s">
        <v>433</v>
      </c>
      <c r="J83" s="47"/>
      <c r="K83" s="46">
        <v>762.29166666666663</v>
      </c>
      <c r="L83" s="47"/>
      <c r="M83" s="46">
        <v>1002.9166666666666</v>
      </c>
      <c r="N83" s="47"/>
      <c r="O83" s="46">
        <v>872.29166666666663</v>
      </c>
      <c r="P83" s="47"/>
      <c r="Q83" s="46"/>
      <c r="R83" s="47"/>
      <c r="S83" s="46"/>
      <c r="T83" s="47"/>
    </row>
    <row r="84" spans="2:20" ht="15" customHeight="1" x14ac:dyDescent="0.2">
      <c r="B84" s="27">
        <v>44835</v>
      </c>
      <c r="C84" s="48" t="s">
        <v>433</v>
      </c>
      <c r="D84" s="50"/>
      <c r="E84" s="48">
        <v>870.41666666666663</v>
      </c>
      <c r="F84" s="50"/>
      <c r="G84" s="48">
        <v>841.04166666666663</v>
      </c>
      <c r="H84" s="50"/>
      <c r="I84" s="48" t="s">
        <v>433</v>
      </c>
      <c r="J84" s="50"/>
      <c r="K84" s="48">
        <v>690.625</v>
      </c>
      <c r="L84" s="50"/>
      <c r="M84" s="48">
        <v>959.375</v>
      </c>
      <c r="N84" s="50"/>
      <c r="O84" s="48">
        <v>780</v>
      </c>
      <c r="P84" s="50"/>
      <c r="Q84" s="48"/>
      <c r="R84" s="50"/>
      <c r="S84" s="48"/>
      <c r="T84" s="50"/>
    </row>
    <row r="85" spans="2:20" ht="15.75" customHeight="1" x14ac:dyDescent="0.2">
      <c r="B85" s="26">
        <v>44866</v>
      </c>
      <c r="C85" s="46" t="s">
        <v>433</v>
      </c>
      <c r="D85" s="47"/>
      <c r="E85" s="46">
        <v>741.20689655172418</v>
      </c>
      <c r="F85" s="47"/>
      <c r="G85" s="46">
        <v>788.33333333333337</v>
      </c>
      <c r="H85" s="47"/>
      <c r="I85" s="46">
        <v>662.64705882352939</v>
      </c>
      <c r="J85" s="47"/>
      <c r="K85" s="46">
        <v>651.83333333333337</v>
      </c>
      <c r="L85" s="47"/>
      <c r="M85" s="46">
        <v>911.16666666666663</v>
      </c>
      <c r="N85" s="47"/>
      <c r="O85" s="46">
        <v>728.26666666666665</v>
      </c>
      <c r="P85" s="47"/>
      <c r="Q85" s="46"/>
      <c r="R85" s="47"/>
      <c r="S85" s="46"/>
      <c r="T85" s="47"/>
    </row>
    <row r="86" spans="2:20" ht="15.75" customHeight="1" x14ac:dyDescent="0.2">
      <c r="B86" s="27">
        <v>44896</v>
      </c>
      <c r="C86" s="48" t="s">
        <v>433</v>
      </c>
      <c r="D86" s="50"/>
      <c r="E86" s="48">
        <v>700.27777777777783</v>
      </c>
      <c r="F86" s="50"/>
      <c r="G86" s="48">
        <v>725.27777777777783</v>
      </c>
      <c r="H86" s="50"/>
      <c r="I86" s="48">
        <v>647.85714285714289</v>
      </c>
      <c r="J86" s="50"/>
      <c r="K86" s="48">
        <v>641.75</v>
      </c>
      <c r="L86" s="50"/>
      <c r="M86" s="48">
        <v>867.05882352941171</v>
      </c>
      <c r="N86" s="50"/>
      <c r="O86" s="48">
        <v>696.31578947368416</v>
      </c>
      <c r="P86" s="50"/>
      <c r="Q86" s="48"/>
      <c r="R86" s="50"/>
      <c r="S86" s="48"/>
      <c r="T86" s="50"/>
    </row>
    <row r="87" spans="2:20" ht="15.75" customHeight="1" x14ac:dyDescent="0.2">
      <c r="B87" s="26">
        <v>44927</v>
      </c>
      <c r="C87" s="46">
        <v>700.4</v>
      </c>
      <c r="D87" s="47"/>
      <c r="E87" s="46">
        <v>681.60869565217388</v>
      </c>
      <c r="F87" s="47"/>
      <c r="G87" s="46">
        <v>581.95652173913038</v>
      </c>
      <c r="H87" s="47"/>
      <c r="I87" s="46">
        <v>605</v>
      </c>
      <c r="J87" s="47"/>
      <c r="K87" s="46">
        <v>642.43478260869563</v>
      </c>
      <c r="L87" s="47"/>
      <c r="M87" s="46">
        <v>793.39130434782612</v>
      </c>
      <c r="N87" s="47"/>
      <c r="O87" s="46">
        <v>640.82608695652175</v>
      </c>
      <c r="P87" s="47"/>
      <c r="Q87" s="46"/>
      <c r="R87" s="47"/>
      <c r="S87" s="46"/>
      <c r="T87" s="47"/>
    </row>
    <row r="88" spans="2:20" ht="15.75" customHeight="1" x14ac:dyDescent="0.2">
      <c r="B88" s="27">
        <v>44958</v>
      </c>
      <c r="C88" s="48">
        <v>630.15789473684208</v>
      </c>
      <c r="D88" s="50"/>
      <c r="E88" s="48">
        <v>538.45833333333337</v>
      </c>
      <c r="F88" s="50"/>
      <c r="G88" s="48">
        <v>520.75</v>
      </c>
      <c r="H88" s="50"/>
      <c r="I88" s="48">
        <v>511.875</v>
      </c>
      <c r="J88" s="50"/>
      <c r="K88" s="48">
        <v>638.54166666666663</v>
      </c>
      <c r="L88" s="50"/>
      <c r="M88" s="48">
        <v>754.04166666666663</v>
      </c>
      <c r="N88" s="50"/>
      <c r="O88" s="48">
        <v>591.95833333333337</v>
      </c>
      <c r="P88" s="50"/>
      <c r="Q88" s="48"/>
      <c r="R88" s="50"/>
      <c r="S88" s="48"/>
      <c r="T88" s="50"/>
    </row>
    <row r="89" spans="2:20" ht="15.75" customHeight="1" x14ac:dyDescent="0.2">
      <c r="B89" s="26">
        <v>44986</v>
      </c>
      <c r="C89" s="46">
        <v>464.5</v>
      </c>
      <c r="D89" s="47"/>
      <c r="E89" s="46">
        <v>465.16666666666669</v>
      </c>
      <c r="F89" s="47"/>
      <c r="G89" s="46">
        <v>468.7037037037037</v>
      </c>
      <c r="H89" s="47"/>
      <c r="I89" s="46">
        <v>448.25</v>
      </c>
      <c r="J89" s="47"/>
      <c r="K89" s="46">
        <v>630.73333333333335</v>
      </c>
      <c r="L89" s="47"/>
      <c r="M89" s="46">
        <v>722.06666666666672</v>
      </c>
      <c r="N89" s="47"/>
      <c r="O89" s="46">
        <v>575.16666666666663</v>
      </c>
      <c r="P89" s="47"/>
      <c r="Q89" s="46" t="s">
        <v>433</v>
      </c>
      <c r="R89" s="47"/>
      <c r="S89" s="46"/>
      <c r="T89" s="47"/>
    </row>
    <row r="90" spans="2:20" ht="15.75" customHeight="1" x14ac:dyDescent="0.2">
      <c r="B90" s="27">
        <v>45017</v>
      </c>
      <c r="C90" s="48">
        <v>438.90909090909093</v>
      </c>
      <c r="D90" s="50"/>
      <c r="E90" s="48">
        <v>430.70833333333331</v>
      </c>
      <c r="F90" s="50"/>
      <c r="G90" s="48">
        <v>427.42857142857144</v>
      </c>
      <c r="H90" s="50"/>
      <c r="I90" s="48">
        <v>426.5</v>
      </c>
      <c r="J90" s="50"/>
      <c r="K90" s="48">
        <v>558.875</v>
      </c>
      <c r="L90" s="50"/>
      <c r="M90" s="48">
        <v>675</v>
      </c>
      <c r="N90" s="50"/>
      <c r="O90" s="48">
        <v>546.25</v>
      </c>
      <c r="P90" s="50"/>
      <c r="Q90" s="48" t="s">
        <v>433</v>
      </c>
      <c r="R90" s="50"/>
      <c r="S90" s="48"/>
      <c r="T90" s="50"/>
    </row>
    <row r="91" spans="2:20" ht="15.75" customHeight="1" x14ac:dyDescent="0.2">
      <c r="B91" s="26">
        <v>45047</v>
      </c>
      <c r="C91" s="46">
        <v>389.95238095238096</v>
      </c>
      <c r="D91" s="47"/>
      <c r="E91" s="46">
        <v>387.08695652173913</v>
      </c>
      <c r="F91" s="47"/>
      <c r="G91" s="46">
        <v>395.91304347826087</v>
      </c>
      <c r="H91" s="47"/>
      <c r="I91" s="46">
        <v>366.08333333333331</v>
      </c>
      <c r="J91" s="47"/>
      <c r="K91" s="46">
        <v>546.33333333333337</v>
      </c>
      <c r="L91" s="47"/>
      <c r="M91" s="46">
        <v>652.04166666666663</v>
      </c>
      <c r="N91" s="47"/>
      <c r="O91" s="46">
        <v>530.45833333333337</v>
      </c>
      <c r="P91" s="47"/>
      <c r="Q91" s="46" t="s">
        <v>433</v>
      </c>
      <c r="R91" s="47"/>
      <c r="S91" s="46"/>
      <c r="T91" s="47"/>
    </row>
    <row r="92" spans="2:20" ht="15.75" customHeight="1" x14ac:dyDescent="0.2">
      <c r="B92" s="27">
        <v>45078</v>
      </c>
      <c r="C92" s="48">
        <v>344.33333333333331</v>
      </c>
      <c r="D92" s="50"/>
      <c r="E92" s="48">
        <v>339.3478260869565</v>
      </c>
      <c r="F92" s="50"/>
      <c r="G92" s="48">
        <v>351.44444444444446</v>
      </c>
      <c r="H92" s="50"/>
      <c r="I92" s="48">
        <v>295.12</v>
      </c>
      <c r="J92" s="50"/>
      <c r="K92" s="48">
        <v>431.4</v>
      </c>
      <c r="L92" s="50"/>
      <c r="M92" s="48">
        <v>558.48</v>
      </c>
      <c r="N92" s="50"/>
      <c r="O92" s="48">
        <v>443.08</v>
      </c>
      <c r="P92" s="50"/>
      <c r="Q92" s="48" t="s">
        <v>433</v>
      </c>
      <c r="R92" s="50"/>
      <c r="S92" s="48"/>
      <c r="T92" s="50"/>
    </row>
    <row r="93" spans="2:20" ht="15.75" customHeight="1" x14ac:dyDescent="0.2">
      <c r="B93" s="26">
        <v>45108</v>
      </c>
      <c r="C93" s="46">
        <v>353.1904761904762</v>
      </c>
      <c r="D93" s="47"/>
      <c r="E93" s="46">
        <v>344.125</v>
      </c>
      <c r="F93" s="47"/>
      <c r="G93" s="46">
        <v>397.05263157894734</v>
      </c>
      <c r="H93" s="47"/>
      <c r="I93" s="46">
        <v>297.55555555555554</v>
      </c>
      <c r="J93" s="47"/>
      <c r="K93" s="46">
        <v>416.33333333333331</v>
      </c>
      <c r="L93" s="47"/>
      <c r="M93" s="46">
        <v>518.79166666666663</v>
      </c>
      <c r="N93" s="47"/>
      <c r="O93" s="46">
        <v>418.16666666666669</v>
      </c>
      <c r="P93" s="47"/>
      <c r="Q93" s="46" t="s">
        <v>433</v>
      </c>
      <c r="R93" s="47"/>
      <c r="S93" s="46"/>
      <c r="T93" s="47"/>
    </row>
    <row r="94" spans="2:20" ht="15.75" customHeight="1" x14ac:dyDescent="0.2">
      <c r="B94" s="27">
        <v>45139</v>
      </c>
      <c r="C94" s="48">
        <v>370.3</v>
      </c>
      <c r="D94" s="50"/>
      <c r="E94" s="48">
        <v>362.33333333333331</v>
      </c>
      <c r="F94" s="50"/>
      <c r="G94" s="48">
        <v>417.04545454545456</v>
      </c>
      <c r="H94" s="50"/>
      <c r="I94" s="48">
        <v>305</v>
      </c>
      <c r="J94" s="50"/>
      <c r="K94" s="48">
        <v>419.03333333333336</v>
      </c>
      <c r="L94" s="50"/>
      <c r="M94" s="48">
        <v>528</v>
      </c>
      <c r="N94" s="50"/>
      <c r="O94" s="48">
        <v>418.5</v>
      </c>
      <c r="P94" s="50"/>
      <c r="Q94" s="48" t="s">
        <v>433</v>
      </c>
      <c r="R94" s="50"/>
      <c r="S94" s="48"/>
      <c r="T94" s="50"/>
    </row>
    <row r="95" spans="2:20" ht="15.75" customHeight="1" x14ac:dyDescent="0.2">
      <c r="B95" s="26">
        <v>45170</v>
      </c>
      <c r="C95" s="46" t="s">
        <v>433</v>
      </c>
      <c r="D95" s="47"/>
      <c r="E95" s="46">
        <v>362.375</v>
      </c>
      <c r="F95" s="47"/>
      <c r="G95" s="46">
        <v>408.1</v>
      </c>
      <c r="H95" s="47"/>
      <c r="I95" s="46">
        <v>310.39999999999998</v>
      </c>
      <c r="J95" s="47"/>
      <c r="K95" s="46">
        <v>433.375</v>
      </c>
      <c r="L95" s="47"/>
      <c r="M95" s="46">
        <v>540.08333333333337</v>
      </c>
      <c r="N95" s="47"/>
      <c r="O95" s="46">
        <v>438.16666666666669</v>
      </c>
      <c r="P95" s="47"/>
      <c r="Q95" s="46" t="s">
        <v>433</v>
      </c>
      <c r="R95" s="47"/>
      <c r="S95" s="46"/>
      <c r="T95" s="47"/>
    </row>
    <row r="96" spans="2:20" ht="15.75" customHeight="1" x14ac:dyDescent="0.2">
      <c r="B96" s="27">
        <v>45200</v>
      </c>
      <c r="C96" s="48" t="s">
        <v>433</v>
      </c>
      <c r="D96" s="50"/>
      <c r="E96" s="48">
        <v>361.35</v>
      </c>
      <c r="F96" s="50"/>
      <c r="G96" s="48">
        <v>412.35</v>
      </c>
      <c r="H96" s="50"/>
      <c r="I96" s="48">
        <v>310.61538461538464</v>
      </c>
      <c r="J96" s="50"/>
      <c r="K96" s="48">
        <v>426.1</v>
      </c>
      <c r="L96" s="50"/>
      <c r="M96" s="48">
        <v>547.29999999999995</v>
      </c>
      <c r="N96" s="50"/>
      <c r="O96" s="48">
        <v>441.8</v>
      </c>
      <c r="P96" s="50"/>
      <c r="Q96" s="48" t="s">
        <v>433</v>
      </c>
      <c r="R96" s="50"/>
      <c r="S96" s="48"/>
      <c r="T96" s="50"/>
    </row>
    <row r="97" spans="2:20" ht="15.75" customHeight="1" x14ac:dyDescent="0.2">
      <c r="B97" s="26">
        <v>45231</v>
      </c>
      <c r="C97" s="46">
        <v>384.33333333333331</v>
      </c>
      <c r="D97" s="47"/>
      <c r="E97" s="46">
        <v>358.83333333333331</v>
      </c>
      <c r="F97" s="47"/>
      <c r="G97" s="46">
        <v>390.96153846153845</v>
      </c>
      <c r="H97" s="47"/>
      <c r="I97" s="46">
        <v>314.13043478260869</v>
      </c>
      <c r="J97" s="47"/>
      <c r="K97" s="46">
        <v>416.33333333333331</v>
      </c>
      <c r="L97" s="47"/>
      <c r="M97" s="46">
        <v>568.66666666666663</v>
      </c>
      <c r="N97" s="47"/>
      <c r="O97" s="46">
        <v>444.33333333333331</v>
      </c>
      <c r="P97" s="47"/>
      <c r="Q97" s="46" t="s">
        <v>433</v>
      </c>
      <c r="R97" s="47"/>
      <c r="S97" s="46"/>
      <c r="T97" s="47"/>
    </row>
    <row r="98" spans="2:20" ht="15.75" customHeight="1" x14ac:dyDescent="0.2">
      <c r="B98" s="27">
        <v>45261</v>
      </c>
      <c r="C98" s="48" t="s">
        <v>433</v>
      </c>
      <c r="D98" s="50"/>
      <c r="E98" s="48">
        <v>353.9</v>
      </c>
      <c r="F98" s="50"/>
      <c r="G98" s="48">
        <v>361.64705882352939</v>
      </c>
      <c r="H98" s="50"/>
      <c r="I98" s="48">
        <v>316.05882352941177</v>
      </c>
      <c r="J98" s="50"/>
      <c r="K98" s="48">
        <v>408.55</v>
      </c>
      <c r="L98" s="50"/>
      <c r="M98" s="48">
        <v>560.79999999999995</v>
      </c>
      <c r="N98" s="50"/>
      <c r="O98" s="48">
        <v>439.25</v>
      </c>
      <c r="P98" s="50"/>
      <c r="Q98" s="48" t="s">
        <v>433</v>
      </c>
      <c r="R98" s="50"/>
      <c r="S98" s="48"/>
      <c r="T98" s="50"/>
    </row>
    <row r="99" spans="2:20" ht="15.75" customHeight="1" x14ac:dyDescent="0.2">
      <c r="B99" s="26">
        <v>45292</v>
      </c>
      <c r="C99" s="46" t="s">
        <v>433</v>
      </c>
      <c r="D99" s="47"/>
      <c r="E99" s="46">
        <v>349.82142857142856</v>
      </c>
      <c r="F99" s="47"/>
      <c r="G99" s="46">
        <v>357.24</v>
      </c>
      <c r="H99" s="47"/>
      <c r="I99" s="46">
        <v>301.73913043478262</v>
      </c>
      <c r="J99" s="47"/>
      <c r="K99" s="46">
        <v>393.17241379310343</v>
      </c>
      <c r="L99" s="47"/>
      <c r="M99" s="46">
        <v>570.51724137931035</v>
      </c>
      <c r="N99" s="47"/>
      <c r="O99" s="46">
        <v>432.75862068965517</v>
      </c>
      <c r="P99" s="47"/>
      <c r="Q99" s="46">
        <v>211</v>
      </c>
      <c r="R99" s="47"/>
      <c r="S99" s="46"/>
      <c r="T99" s="47"/>
    </row>
    <row r="100" spans="2:20" ht="15.75" customHeight="1" x14ac:dyDescent="0.2">
      <c r="B100" s="27">
        <v>45323</v>
      </c>
      <c r="C100" s="48" t="s">
        <v>433</v>
      </c>
      <c r="D100" s="50"/>
      <c r="E100" s="48">
        <v>346.54166666666669</v>
      </c>
      <c r="F100" s="50"/>
      <c r="G100" s="48">
        <v>364.875</v>
      </c>
      <c r="H100" s="50"/>
      <c r="I100" s="48">
        <v>295.2</v>
      </c>
      <c r="J100" s="50"/>
      <c r="K100" s="48">
        <v>375.41666666666669</v>
      </c>
      <c r="L100" s="50"/>
      <c r="M100" s="48">
        <v>571.70833333333337</v>
      </c>
      <c r="N100" s="50"/>
      <c r="O100" s="48">
        <v>431.125</v>
      </c>
      <c r="P100" s="50"/>
      <c r="Q100" s="48">
        <v>206.91666666666666</v>
      </c>
      <c r="R100" s="50"/>
      <c r="S100" s="48"/>
      <c r="T100" s="50"/>
    </row>
    <row r="101" spans="2:20" ht="15.75" customHeight="1" x14ac:dyDescent="0.2">
      <c r="B101" s="26">
        <v>45352</v>
      </c>
      <c r="C101" s="46">
        <v>339.29411764705884</v>
      </c>
      <c r="D101" s="47"/>
      <c r="E101" s="46">
        <v>341.95</v>
      </c>
      <c r="F101" s="47"/>
      <c r="G101" s="46">
        <v>364.625</v>
      </c>
      <c r="H101" s="47"/>
      <c r="I101" s="46">
        <v>294.875</v>
      </c>
      <c r="J101" s="47"/>
      <c r="K101" s="46">
        <v>369.83333333333331</v>
      </c>
      <c r="L101" s="47"/>
      <c r="M101" s="46">
        <v>571.33333333333337</v>
      </c>
      <c r="N101" s="47"/>
      <c r="O101" s="46">
        <v>431.54166666666669</v>
      </c>
      <c r="P101" s="47"/>
      <c r="Q101" s="46">
        <v>206.83333333333334</v>
      </c>
      <c r="R101" s="47"/>
      <c r="S101" s="46"/>
      <c r="T101" s="47"/>
    </row>
    <row r="102" spans="2:20" ht="15.75" customHeight="1" x14ac:dyDescent="0.2">
      <c r="B102" s="27">
        <v>45383</v>
      </c>
      <c r="C102" s="48">
        <v>336.60869565217394</v>
      </c>
      <c r="D102" s="50"/>
      <c r="E102" s="48">
        <v>336.95833333333331</v>
      </c>
      <c r="F102" s="50"/>
      <c r="G102" s="48">
        <v>357.875</v>
      </c>
      <c r="H102" s="50"/>
      <c r="I102" s="48">
        <v>292.60000000000002</v>
      </c>
      <c r="J102" s="50"/>
      <c r="K102" s="48">
        <v>369.04166666666669</v>
      </c>
      <c r="L102" s="50"/>
      <c r="M102" s="48">
        <v>572.58333333333337</v>
      </c>
      <c r="N102" s="50"/>
      <c r="O102" s="48">
        <v>431.29166666666669</v>
      </c>
      <c r="P102" s="50"/>
      <c r="Q102" s="48">
        <v>208.66666666666666</v>
      </c>
      <c r="R102" s="50"/>
      <c r="S102" s="48"/>
      <c r="T102" s="50"/>
    </row>
    <row r="103" spans="2:20" ht="15.75" customHeight="1" x14ac:dyDescent="0.2">
      <c r="B103" s="26">
        <v>45413</v>
      </c>
      <c r="C103" s="46">
        <v>333</v>
      </c>
      <c r="D103" s="47"/>
      <c r="E103" s="46">
        <v>326.33333333333331</v>
      </c>
      <c r="F103" s="47"/>
      <c r="G103" s="46">
        <v>342.8</v>
      </c>
      <c r="H103" s="47"/>
      <c r="I103" s="46">
        <v>286.0625</v>
      </c>
      <c r="J103" s="47"/>
      <c r="K103" s="46">
        <v>364.33333333333331</v>
      </c>
      <c r="L103" s="47"/>
      <c r="M103" s="46">
        <v>571.16666666666663</v>
      </c>
      <c r="N103" s="47"/>
      <c r="O103" s="46">
        <v>430.16666666666669</v>
      </c>
      <c r="P103" s="47"/>
      <c r="Q103" s="46">
        <v>204.06666666666666</v>
      </c>
      <c r="R103" s="47"/>
      <c r="S103" s="46"/>
      <c r="T103" s="47"/>
    </row>
    <row r="104" spans="2:20" ht="15.75" customHeight="1" x14ac:dyDescent="0.2">
      <c r="B104" s="27">
        <v>45444</v>
      </c>
      <c r="C104" s="48">
        <v>333.4375</v>
      </c>
      <c r="D104" s="50"/>
      <c r="E104" s="48">
        <v>329.6875</v>
      </c>
      <c r="F104" s="50"/>
      <c r="G104" s="48">
        <v>349.75</v>
      </c>
      <c r="H104" s="50"/>
      <c r="I104" s="48">
        <v>276.15384615384613</v>
      </c>
      <c r="J104" s="50"/>
      <c r="K104" s="48">
        <v>365.35</v>
      </c>
      <c r="L104" s="50"/>
      <c r="M104" s="48">
        <v>567.9</v>
      </c>
      <c r="N104" s="50"/>
      <c r="O104" s="48">
        <v>449</v>
      </c>
      <c r="P104" s="50"/>
      <c r="Q104" s="48">
        <v>196.35</v>
      </c>
      <c r="R104" s="50"/>
      <c r="S104" s="48"/>
      <c r="T104" s="50"/>
    </row>
    <row r="105" spans="2:20" ht="15.75" customHeight="1" x14ac:dyDescent="0.2">
      <c r="B105" s="26">
        <v>45474</v>
      </c>
      <c r="C105" s="46">
        <v>337.6</v>
      </c>
      <c r="D105" s="47"/>
      <c r="E105" s="46">
        <v>332.4</v>
      </c>
      <c r="F105" s="47"/>
      <c r="G105" s="46">
        <v>359.25</v>
      </c>
      <c r="H105" s="47"/>
      <c r="I105" s="46">
        <v>278.5</v>
      </c>
      <c r="J105" s="47"/>
      <c r="K105" s="46">
        <v>360.5</v>
      </c>
      <c r="L105" s="47"/>
      <c r="M105" s="46">
        <v>569.5333333333333</v>
      </c>
      <c r="N105" s="47"/>
      <c r="O105" s="46">
        <v>464.83333333333331</v>
      </c>
      <c r="P105" s="47"/>
      <c r="Q105" s="46">
        <v>194</v>
      </c>
      <c r="R105" s="47"/>
      <c r="S105" s="46"/>
      <c r="T105" s="47"/>
    </row>
    <row r="106" spans="2:20" ht="15.75" customHeight="1" x14ac:dyDescent="0.2">
      <c r="B106" s="27">
        <v>45505</v>
      </c>
      <c r="C106" s="48">
        <v>338.1</v>
      </c>
      <c r="D106" s="50"/>
      <c r="E106" s="48">
        <v>330.6</v>
      </c>
      <c r="F106" s="50"/>
      <c r="G106" s="48">
        <v>350</v>
      </c>
      <c r="H106" s="50"/>
      <c r="I106" s="48">
        <v>273</v>
      </c>
      <c r="J106" s="50"/>
      <c r="K106" s="48">
        <v>357.625</v>
      </c>
      <c r="L106" s="50"/>
      <c r="M106" s="48">
        <v>573.625</v>
      </c>
      <c r="N106" s="50"/>
      <c r="O106" s="48">
        <v>471.08333333333331</v>
      </c>
      <c r="P106" s="50"/>
      <c r="Q106" s="48">
        <v>193.33333333333334</v>
      </c>
      <c r="R106" s="50"/>
      <c r="S106" s="48"/>
      <c r="T106" s="50"/>
    </row>
    <row r="107" spans="2:20" ht="15.75" customHeight="1" x14ac:dyDescent="0.2">
      <c r="B107" s="26">
        <v>45536</v>
      </c>
      <c r="C107" s="46">
        <v>336.23809523809524</v>
      </c>
      <c r="D107" s="47"/>
      <c r="E107" s="46">
        <v>330.6</v>
      </c>
      <c r="F107" s="47"/>
      <c r="G107" s="46">
        <v>350</v>
      </c>
      <c r="H107" s="47"/>
      <c r="I107" s="46">
        <v>273.56521739130437</v>
      </c>
      <c r="J107" s="47"/>
      <c r="K107" s="46">
        <v>352.04166666666669</v>
      </c>
      <c r="L107" s="47"/>
      <c r="M107" s="46">
        <v>566.70833333333337</v>
      </c>
      <c r="N107" s="47"/>
      <c r="O107" s="46">
        <v>463.58333333333331</v>
      </c>
      <c r="P107" s="47"/>
      <c r="Q107" s="46">
        <v>192.5</v>
      </c>
      <c r="R107" s="47"/>
      <c r="S107" s="46"/>
      <c r="T107" s="47"/>
    </row>
    <row r="108" spans="2:20" ht="15.75" customHeight="1" x14ac:dyDescent="0.2">
      <c r="B108" s="27">
        <v>45566</v>
      </c>
      <c r="C108" s="48">
        <v>340.9375</v>
      </c>
      <c r="D108" s="50"/>
      <c r="E108" s="48">
        <v>333.72</v>
      </c>
      <c r="F108" s="50"/>
      <c r="G108" s="48">
        <v>368.88888888888891</v>
      </c>
      <c r="H108" s="50"/>
      <c r="I108" s="48">
        <v>282.17391304347825</v>
      </c>
      <c r="J108" s="50"/>
      <c r="K108" s="48">
        <v>341</v>
      </c>
      <c r="L108" s="50"/>
      <c r="M108" s="48">
        <v>564.83333333333337</v>
      </c>
      <c r="N108" s="50"/>
      <c r="O108" s="48">
        <v>455.33333333333331</v>
      </c>
      <c r="P108" s="50"/>
      <c r="Q108" s="48">
        <v>200.1</v>
      </c>
      <c r="R108" s="50"/>
      <c r="S108" s="48"/>
      <c r="T108" s="50"/>
    </row>
    <row r="109" spans="2:20" ht="15.75" customHeight="1" x14ac:dyDescent="0.2">
      <c r="B109" s="26">
        <v>45597</v>
      </c>
      <c r="C109" s="46">
        <v>343.875</v>
      </c>
      <c r="D109" s="47"/>
      <c r="E109" s="46">
        <v>333.1</v>
      </c>
      <c r="F109" s="47"/>
      <c r="G109" s="46">
        <v>368.5</v>
      </c>
      <c r="H109" s="47"/>
      <c r="I109" s="46">
        <v>283.33333333333331</v>
      </c>
      <c r="J109" s="47"/>
      <c r="K109" s="46">
        <v>326.5</v>
      </c>
      <c r="L109" s="47"/>
      <c r="M109" s="46">
        <v>562.41666666666663</v>
      </c>
      <c r="N109" s="47"/>
      <c r="O109" s="46">
        <v>452.375</v>
      </c>
      <c r="P109" s="47"/>
      <c r="Q109" s="46">
        <v>200.33333333333334</v>
      </c>
      <c r="R109" s="47"/>
      <c r="S109" s="46">
        <v>343.33333333333331</v>
      </c>
      <c r="T109" s="47" t="s">
        <v>412</v>
      </c>
    </row>
    <row r="110" spans="2:20" ht="15.75" customHeight="1" x14ac:dyDescent="0.2">
      <c r="B110" s="27">
        <v>45627</v>
      </c>
      <c r="C110" s="48" t="s">
        <v>433</v>
      </c>
      <c r="D110" s="50"/>
      <c r="E110" s="48">
        <v>333.64705882352939</v>
      </c>
      <c r="F110" s="50"/>
      <c r="G110" s="48">
        <v>367.14285714285717</v>
      </c>
      <c r="H110" s="50"/>
      <c r="I110" s="48">
        <v>290.22222222222223</v>
      </c>
      <c r="J110" s="50"/>
      <c r="K110" s="48">
        <v>323.73684210526318</v>
      </c>
      <c r="L110" s="50"/>
      <c r="M110" s="48">
        <v>564.21052631578948</v>
      </c>
      <c r="N110" s="50"/>
      <c r="O110" s="48">
        <v>455.15789473684208</v>
      </c>
      <c r="P110" s="50"/>
      <c r="Q110" s="48">
        <v>204.21052631578948</v>
      </c>
      <c r="R110" s="50"/>
      <c r="S110" s="48">
        <v>343.21052631578948</v>
      </c>
      <c r="T110" s="50" t="s">
        <v>412</v>
      </c>
    </row>
    <row r="111" spans="2:20" ht="15.75" customHeight="1" x14ac:dyDescent="0.2">
      <c r="B111" s="26">
        <v>45658</v>
      </c>
      <c r="C111" s="46">
        <v>355.71428571428572</v>
      </c>
      <c r="D111" s="47"/>
      <c r="E111" s="46">
        <v>351.95652173913044</v>
      </c>
      <c r="F111" s="47"/>
      <c r="G111" s="46">
        <v>409.31578947368422</v>
      </c>
      <c r="H111" s="47"/>
      <c r="I111" s="46">
        <v>305.125</v>
      </c>
      <c r="J111" s="47"/>
      <c r="K111" s="46">
        <v>325.29166666666669</v>
      </c>
      <c r="L111" s="47"/>
      <c r="M111" s="46">
        <v>581.41666666666663</v>
      </c>
      <c r="N111" s="47"/>
      <c r="O111" s="46">
        <v>472.33333333333331</v>
      </c>
      <c r="P111" s="47"/>
      <c r="Q111" s="46">
        <v>219.95833333333334</v>
      </c>
      <c r="R111" s="47"/>
      <c r="S111" s="46">
        <v>355.1</v>
      </c>
      <c r="T111" s="47" t="s">
        <v>413</v>
      </c>
    </row>
    <row r="112" spans="2:20" ht="15.75" customHeight="1" x14ac:dyDescent="0.2">
      <c r="B112" s="27">
        <v>45689</v>
      </c>
      <c r="C112" s="48">
        <v>367.1875</v>
      </c>
      <c r="D112" s="50"/>
      <c r="E112" s="48">
        <v>369.75</v>
      </c>
      <c r="F112" s="50"/>
      <c r="G112" s="48">
        <v>436.7</v>
      </c>
      <c r="H112" s="50"/>
      <c r="I112" s="48">
        <v>315.8125</v>
      </c>
      <c r="J112" s="50"/>
      <c r="K112" s="48">
        <v>327.39999999999998</v>
      </c>
      <c r="L112" s="50"/>
      <c r="M112" s="48">
        <v>593.85</v>
      </c>
      <c r="N112" s="50"/>
      <c r="O112" s="48">
        <v>481.7</v>
      </c>
      <c r="P112" s="50"/>
      <c r="Q112" s="48">
        <v>232.95</v>
      </c>
      <c r="R112" s="50"/>
      <c r="S112" s="48">
        <v>373.25</v>
      </c>
      <c r="T112" s="50" t="s">
        <v>412</v>
      </c>
    </row>
    <row r="113" spans="2:20" ht="15.75" customHeight="1" x14ac:dyDescent="0.2">
      <c r="B113" s="26">
        <v>45717</v>
      </c>
      <c r="C113" s="46">
        <v>380</v>
      </c>
      <c r="D113" s="47"/>
      <c r="E113" s="46">
        <v>377.25</v>
      </c>
      <c r="F113" s="47"/>
      <c r="G113" s="46">
        <v>432.36842105263156</v>
      </c>
      <c r="H113" s="47"/>
      <c r="I113" s="46">
        <v>317.39999999999998</v>
      </c>
      <c r="J113" s="47"/>
      <c r="K113" s="46">
        <v>341.25</v>
      </c>
      <c r="L113" s="47"/>
      <c r="M113" s="46">
        <v>596.20000000000005</v>
      </c>
      <c r="N113" s="47"/>
      <c r="O113" s="46">
        <v>483.55</v>
      </c>
      <c r="P113" s="47"/>
      <c r="Q113" s="46">
        <v>246.25</v>
      </c>
      <c r="R113" s="47"/>
      <c r="S113" s="46">
        <v>378.8235294117647</v>
      </c>
      <c r="T113" s="66"/>
    </row>
    <row r="114" spans="2:20" ht="15" customHeight="1" x14ac:dyDescent="0.2">
      <c r="B114" s="27">
        <v>45748</v>
      </c>
      <c r="C114" s="48">
        <v>383.0385</v>
      </c>
      <c r="D114" s="50"/>
      <c r="E114" s="48">
        <v>380.1400000000001</v>
      </c>
      <c r="F114" s="50"/>
      <c r="G114" s="48">
        <v>429.84399999999999</v>
      </c>
      <c r="H114" s="50"/>
      <c r="I114" s="48">
        <v>317.0200000000001</v>
      </c>
      <c r="J114" s="50"/>
      <c r="K114" s="48">
        <v>351.46</v>
      </c>
      <c r="L114" s="50"/>
      <c r="M114" s="48">
        <v>604.75399999999991</v>
      </c>
      <c r="N114" s="50"/>
      <c r="O114" s="48">
        <v>486.92000000000007</v>
      </c>
      <c r="P114" s="50"/>
      <c r="Q114" s="48">
        <v>256.69199999999995</v>
      </c>
      <c r="R114" s="50"/>
      <c r="S114" s="48">
        <v>383.19500000000005</v>
      </c>
    </row>
    <row r="115" spans="2:20" ht="15" customHeight="1" x14ac:dyDescent="0.2">
      <c r="B115" s="26">
        <v>45778</v>
      </c>
      <c r="C115" s="46">
        <v>379.67499999999995</v>
      </c>
      <c r="D115" s="47"/>
      <c r="E115" s="46">
        <v>371.53749999999991</v>
      </c>
      <c r="F115" s="47"/>
      <c r="G115" s="46">
        <v>397.40625000000006</v>
      </c>
      <c r="H115" s="47"/>
      <c r="I115" s="46">
        <v>317.03749999999991</v>
      </c>
      <c r="J115" s="47"/>
      <c r="K115" s="46">
        <v>351.76250000000005</v>
      </c>
      <c r="L115" s="47"/>
      <c r="M115" s="46">
        <v>618.39375000000007</v>
      </c>
      <c r="N115" s="47"/>
      <c r="O115" s="46">
        <v>489.3125</v>
      </c>
      <c r="P115" s="47"/>
      <c r="Q115" s="46">
        <v>248.03750000000002</v>
      </c>
      <c r="R115" s="47"/>
      <c r="S115" s="46">
        <v>374.00625000000002</v>
      </c>
    </row>
    <row r="116" spans="2:20" ht="15" customHeight="1" x14ac:dyDescent="0.2">
      <c r="B116" s="27">
        <v>45809</v>
      </c>
      <c r="C116" s="48">
        <v>383.18181818181819</v>
      </c>
      <c r="D116" s="50"/>
      <c r="E116" s="48">
        <v>376.36363636363637</v>
      </c>
      <c r="F116" s="50"/>
      <c r="G116" s="48" t="s">
        <v>433</v>
      </c>
      <c r="H116" s="50"/>
      <c r="I116" s="48" t="s">
        <v>433</v>
      </c>
      <c r="J116" s="50"/>
      <c r="K116" s="48">
        <v>348.63636363636363</v>
      </c>
      <c r="L116" s="50"/>
      <c r="M116" s="48">
        <v>634.09090909090912</v>
      </c>
      <c r="N116" s="50"/>
      <c r="O116" s="48">
        <v>500</v>
      </c>
      <c r="P116" s="50"/>
      <c r="Q116" s="48">
        <v>221.81818181818181</v>
      </c>
      <c r="R116" s="50"/>
      <c r="S116" s="48">
        <v>382.72727272727275</v>
      </c>
    </row>
    <row r="117" spans="2:20" ht="15" customHeight="1" x14ac:dyDescent="0.2">
      <c r="B117" s="26">
        <v>45839</v>
      </c>
      <c r="C117" s="46">
        <v>390</v>
      </c>
      <c r="D117" s="47"/>
      <c r="E117" s="46">
        <v>388.75</v>
      </c>
      <c r="F117" s="47"/>
      <c r="G117" s="46">
        <v>460.13333333333333</v>
      </c>
      <c r="H117" s="47"/>
      <c r="I117" s="46">
        <v>319.25</v>
      </c>
      <c r="J117" s="47"/>
      <c r="K117" s="46">
        <v>368.5</v>
      </c>
      <c r="L117" s="47"/>
      <c r="M117" s="46">
        <v>669</v>
      </c>
      <c r="N117" s="47"/>
      <c r="O117" s="46">
        <v>523.5</v>
      </c>
      <c r="P117" s="47"/>
      <c r="Q117" s="46">
        <v>232.5</v>
      </c>
      <c r="R117" s="47"/>
      <c r="S117" s="46">
        <v>398</v>
      </c>
    </row>
    <row r="118" spans="2:20" ht="15" customHeight="1" x14ac:dyDescent="0.2">
      <c r="B118" s="27">
        <v>45870</v>
      </c>
      <c r="C118" s="48">
        <v>389</v>
      </c>
      <c r="D118" s="50"/>
      <c r="E118" s="48">
        <v>388.42105263157896</v>
      </c>
      <c r="F118" s="50"/>
      <c r="G118" s="48">
        <v>453.4</v>
      </c>
      <c r="H118" s="50"/>
      <c r="I118" s="48">
        <v>321</v>
      </c>
      <c r="J118" s="50"/>
      <c r="K118" s="48">
        <v>365.5</v>
      </c>
      <c r="L118" s="50"/>
      <c r="M118" s="48">
        <v>688.75</v>
      </c>
      <c r="N118" s="50"/>
      <c r="O118" s="48">
        <v>527</v>
      </c>
      <c r="P118" s="50"/>
      <c r="Q118" s="48">
        <v>235.5</v>
      </c>
      <c r="R118" s="50"/>
      <c r="S118" s="48">
        <v>391.65</v>
      </c>
    </row>
    <row r="119" spans="2:20" ht="15" customHeight="1" x14ac:dyDescent="0.2">
      <c r="B119" s="26">
        <v>45901</v>
      </c>
      <c r="C119" s="46">
        <v>393.07800000000009</v>
      </c>
      <c r="D119" s="47"/>
      <c r="E119" s="46">
        <v>390.01000000000005</v>
      </c>
      <c r="F119" s="47"/>
      <c r="G119" s="46">
        <v>420.69899999999996</v>
      </c>
      <c r="H119" s="47"/>
      <c r="I119" s="46">
        <v>324.65599999999995</v>
      </c>
      <c r="J119" s="47"/>
      <c r="K119" s="46">
        <v>361.50299999999999</v>
      </c>
      <c r="L119" s="47"/>
      <c r="M119" s="46">
        <v>690.83750000000009</v>
      </c>
      <c r="N119" s="47"/>
      <c r="O119" s="46">
        <v>524.57300000000009</v>
      </c>
      <c r="P119" s="47"/>
      <c r="Q119" s="46">
        <v>236.536</v>
      </c>
      <c r="R119" s="47"/>
      <c r="S119" s="46">
        <v>388.4375</v>
      </c>
    </row>
    <row r="120" spans="2:20" ht="15" customHeight="1" x14ac:dyDescent="0.2">
      <c r="B120" s="27">
        <v>45931</v>
      </c>
      <c r="C120" s="48">
        <v>393.25</v>
      </c>
      <c r="D120" s="50"/>
      <c r="E120" s="48">
        <v>388.5</v>
      </c>
      <c r="F120" s="50"/>
      <c r="G120" s="48">
        <v>416.75</v>
      </c>
      <c r="H120" s="50"/>
      <c r="I120" s="48">
        <v>325</v>
      </c>
      <c r="J120" s="50"/>
      <c r="K120" s="48">
        <v>362.5</v>
      </c>
      <c r="L120" s="50"/>
      <c r="M120" s="48">
        <v>684.25</v>
      </c>
      <c r="N120" s="50"/>
      <c r="O120" s="48">
        <v>522.5</v>
      </c>
      <c r="P120" s="50"/>
      <c r="Q120" s="48">
        <v>240</v>
      </c>
      <c r="R120" s="50"/>
      <c r="S120" s="48">
        <v>387.66666666666669</v>
      </c>
    </row>
    <row r="121" spans="2:20" ht="15" customHeight="1" x14ac:dyDescent="0.2">
      <c r="B121" s="26">
        <v>45962</v>
      </c>
      <c r="C121" s="46">
        <v>405.4325</v>
      </c>
      <c r="D121" s="47"/>
      <c r="E121" s="46">
        <v>396.09529411764703</v>
      </c>
      <c r="F121" s="47"/>
      <c r="G121" s="46">
        <v>439.19</v>
      </c>
      <c r="H121" s="47"/>
      <c r="I121" s="46">
        <v>322.92692307692312</v>
      </c>
      <c r="J121" s="47"/>
      <c r="K121" s="46">
        <v>359.86052631578946</v>
      </c>
      <c r="L121" s="47"/>
      <c r="M121" s="46">
        <v>677.38764705882352</v>
      </c>
      <c r="N121" s="47"/>
      <c r="O121" s="46">
        <v>520.10599999999999</v>
      </c>
      <c r="P121" s="47"/>
      <c r="Q121" s="46">
        <v>237.47944444444445</v>
      </c>
      <c r="R121" s="47"/>
      <c r="S121" s="46">
        <v>391.5214285714286</v>
      </c>
    </row>
    <row r="122" spans="2:20" ht="15" customHeight="1" x14ac:dyDescent="0.2">
      <c r="B122" s="27">
        <v>45992</v>
      </c>
      <c r="C122" s="48">
        <v>405.85642857142858</v>
      </c>
      <c r="D122" s="50"/>
      <c r="E122" s="48">
        <v>396.13684210526316</v>
      </c>
      <c r="F122" s="50"/>
      <c r="G122" s="48">
        <v>423.67352941176472</v>
      </c>
      <c r="H122" s="50"/>
      <c r="I122" s="48">
        <v>332.79615384615386</v>
      </c>
      <c r="J122" s="50"/>
      <c r="K122" s="48">
        <v>358.02</v>
      </c>
      <c r="L122" s="50"/>
      <c r="M122" s="48">
        <v>672.5625</v>
      </c>
      <c r="N122" s="50"/>
      <c r="O122" s="48">
        <v>512.1875</v>
      </c>
      <c r="P122" s="50"/>
      <c r="Q122" s="48">
        <v>236.1311111111111</v>
      </c>
      <c r="R122" s="50"/>
      <c r="S122" s="48">
        <v>388.9708333333333</v>
      </c>
    </row>
    <row r="123" spans="2:20" ht="15" customHeight="1" x14ac:dyDescent="0.2">
      <c r="B123" s="26">
        <v>46023</v>
      </c>
      <c r="C123" s="46">
        <v>392.89749999999992</v>
      </c>
      <c r="D123" s="47"/>
      <c r="E123" s="46">
        <v>399.375</v>
      </c>
      <c r="F123" s="47"/>
      <c r="G123" s="46">
        <v>426.84187500000002</v>
      </c>
      <c r="H123" s="47"/>
      <c r="I123" s="46">
        <v>334.00357142857143</v>
      </c>
      <c r="J123" s="47"/>
      <c r="K123" s="46">
        <v>359.80842105263156</v>
      </c>
      <c r="L123" s="47"/>
      <c r="M123" s="46">
        <v>672.71999999999991</v>
      </c>
      <c r="N123" s="47"/>
      <c r="O123" s="46">
        <v>508.48777777777781</v>
      </c>
      <c r="P123" s="47"/>
      <c r="Q123" s="46">
        <v>234.57388888888889</v>
      </c>
      <c r="R123" s="47"/>
      <c r="S123" s="46">
        <v>392.79578947368424</v>
      </c>
    </row>
    <row r="124" spans="2:20" ht="15" customHeight="1" x14ac:dyDescent="0.2">
      <c r="B124" s="27">
        <v>46054</v>
      </c>
      <c r="C124" s="48">
        <v>402.41749999999996</v>
      </c>
      <c r="D124" s="50"/>
      <c r="E124" s="48">
        <v>403.801875</v>
      </c>
      <c r="F124" s="50"/>
      <c r="G124" s="48">
        <v>454.9133333333333</v>
      </c>
      <c r="H124" s="50"/>
      <c r="I124" s="48">
        <v>342</v>
      </c>
      <c r="J124" s="50"/>
      <c r="K124" s="48">
        <v>365.28894736842102</v>
      </c>
      <c r="L124" s="50"/>
      <c r="M124" s="48">
        <v>719.14833333333343</v>
      </c>
      <c r="N124" s="50"/>
      <c r="O124" s="48">
        <v>525.80526315789473</v>
      </c>
      <c r="P124" s="50"/>
      <c r="Q124" s="48">
        <v>246.14000000000001</v>
      </c>
      <c r="R124" s="50"/>
      <c r="S124" s="48">
        <v>399.94866666666661</v>
      </c>
    </row>
    <row r="125" spans="2:20" ht="15" customHeight="1" x14ac:dyDescent="0.2">
      <c r="B125" s="26">
        <v>46082</v>
      </c>
      <c r="C125" s="46" t="s">
        <v>433</v>
      </c>
      <c r="D125" s="47"/>
      <c r="E125" s="46">
        <v>498.97733333333332</v>
      </c>
      <c r="F125" s="47"/>
      <c r="G125" s="46" t="s">
        <v>433</v>
      </c>
      <c r="H125" s="47"/>
      <c r="I125" s="46" t="s">
        <v>433</v>
      </c>
      <c r="J125" s="47"/>
      <c r="K125" s="46">
        <v>380.81631578947372</v>
      </c>
      <c r="L125" s="47"/>
      <c r="M125" s="46">
        <v>745.73333333333335</v>
      </c>
      <c r="N125" s="47"/>
      <c r="O125" s="46">
        <v>565.61352941176472</v>
      </c>
      <c r="P125" s="47"/>
      <c r="Q125" s="46">
        <v>261.393125</v>
      </c>
      <c r="R125" s="47"/>
      <c r="S125" s="46">
        <v>481.36363636363637</v>
      </c>
    </row>
  </sheetData>
  <mergeCells count="9">
    <mergeCell ref="S14:T14"/>
    <mergeCell ref="Q14:R14"/>
    <mergeCell ref="O14:P14"/>
    <mergeCell ref="G14:H14"/>
    <mergeCell ref="C14:D14"/>
    <mergeCell ref="E14:F14"/>
    <mergeCell ref="I14:J14"/>
    <mergeCell ref="K14:L14"/>
    <mergeCell ref="M14:N14"/>
  </mergeCells>
  <pageMargins left="0.70866141732283472" right="0.70866141732283472" top="0.74803149606299213" bottom="0.74803149606299213" header="0.31496062992125984" footer="0.31496062992125984"/>
  <pageSetup paperSize="9" scale="53" orientation="portrait" r:id="rId1"/>
  <headerFooter>
    <oddHeader>&amp;C&amp;"Aptos"&amp;12&amp;K000000 OFFICIAL&amp;1#_x000D_</oddHeader>
  </headerFooter>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K7"/>
  <sheetViews>
    <sheetView showGridLines="0" zoomScale="89" zoomScaleNormal="89" workbookViewId="0">
      <selection activeCell="P32" sqref="P32"/>
    </sheetView>
  </sheetViews>
  <sheetFormatPr defaultColWidth="9" defaultRowHeight="14.25" x14ac:dyDescent="0.2"/>
  <cols>
    <col min="1" max="1" width="8.75" style="15" customWidth="1"/>
    <col min="2" max="16384" width="9" style="15"/>
  </cols>
  <sheetData>
    <row r="1" spans="1:11" ht="33.6" customHeight="1" x14ac:dyDescent="0.2"/>
    <row r="2" spans="1:11" ht="23.25" x14ac:dyDescent="0.35">
      <c r="A2" s="22" t="s">
        <v>452</v>
      </c>
    </row>
    <row r="3" spans="1:11" s="68" customFormat="1" ht="15.75" customHeight="1" x14ac:dyDescent="0.2">
      <c r="A3" s="67" t="s">
        <v>415</v>
      </c>
    </row>
    <row r="4" spans="1:11" s="68" customFormat="1" ht="15.75" customHeight="1" x14ac:dyDescent="0.2">
      <c r="A4" s="69" t="s">
        <v>416</v>
      </c>
    </row>
    <row r="5" spans="1:11" s="68" customFormat="1" ht="15.75" customHeight="1" x14ac:dyDescent="0.2">
      <c r="A5" s="67" t="s">
        <v>462</v>
      </c>
      <c r="B5" s="70"/>
      <c r="C5" s="70"/>
      <c r="D5" s="70"/>
      <c r="E5" s="70"/>
      <c r="F5" s="70"/>
      <c r="G5" s="70"/>
      <c r="H5" s="70"/>
      <c r="I5" s="70"/>
      <c r="J5" s="70"/>
      <c r="K5" s="71"/>
    </row>
    <row r="7" spans="1:11" ht="15.75" x14ac:dyDescent="0.25">
      <c r="A7" s="35"/>
    </row>
  </sheetData>
  <pageMargins left="0" right="0" top="0" bottom="0" header="0.31496062992125984" footer="0.31496062992125984"/>
  <pageSetup paperSize="9" scale="97" fitToHeight="0" orientation="landscape" r:id="rId1"/>
  <headerFooter>
    <oddHeader>&amp;C&amp;"Aptos"&amp;12&amp;K000000 OFFICIAL&amp;1#_x000D_</oddHeader>
  </headerFooter>
  <rowBreaks count="3" manualBreakCount="3">
    <brk id="37" max="15" man="1"/>
    <brk id="69" max="15" man="1"/>
    <brk id="9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53E2-DD23-4B89-9288-E32BFE1C6AB2}">
  <sheetPr>
    <pageSetUpPr fitToPage="1"/>
  </sheetPr>
  <dimension ref="A1:K48"/>
  <sheetViews>
    <sheetView showGridLines="0" zoomScaleNormal="100" workbookViewId="0">
      <selection activeCell="I18" sqref="I18"/>
    </sheetView>
  </sheetViews>
  <sheetFormatPr defaultColWidth="9" defaultRowHeight="14.25" x14ac:dyDescent="0.2"/>
  <cols>
    <col min="1" max="1" width="25.875" style="38" customWidth="1"/>
    <col min="2" max="11" width="12.625" style="37" customWidth="1"/>
    <col min="12" max="16384" width="9" style="37"/>
  </cols>
  <sheetData>
    <row r="1" spans="1:11" ht="15.75" thickBot="1" x14ac:dyDescent="0.25">
      <c r="A1" s="28"/>
      <c r="B1" s="28"/>
      <c r="C1" s="28"/>
      <c r="D1" s="28"/>
      <c r="E1" s="28"/>
      <c r="F1" s="28"/>
      <c r="G1" s="28"/>
      <c r="H1" s="28"/>
      <c r="I1" s="28"/>
      <c r="J1" s="28"/>
      <c r="K1" s="28"/>
    </row>
    <row r="2" spans="1:11" ht="15.75" x14ac:dyDescent="0.2">
      <c r="A2" s="54" t="s">
        <v>419</v>
      </c>
      <c r="B2" s="54"/>
      <c r="C2" s="54"/>
      <c r="D2" s="54"/>
      <c r="E2" s="54"/>
      <c r="F2" s="54"/>
      <c r="G2" s="54"/>
      <c r="H2" s="54"/>
      <c r="I2" s="54"/>
      <c r="J2" s="54"/>
      <c r="K2" s="54"/>
    </row>
    <row r="4" spans="1:11" s="29" customFormat="1" ht="15" customHeight="1" x14ac:dyDescent="0.2">
      <c r="A4" s="104" t="s">
        <v>420</v>
      </c>
      <c r="B4" s="105"/>
      <c r="C4" s="105"/>
      <c r="D4" s="105"/>
      <c r="E4" s="105"/>
      <c r="F4" s="105"/>
      <c r="G4" s="105"/>
      <c r="H4" s="105"/>
      <c r="I4" s="105"/>
      <c r="J4" s="105"/>
    </row>
    <row r="5" spans="1:11" s="29" customFormat="1" ht="15" customHeight="1" x14ac:dyDescent="0.2">
      <c r="A5" s="36"/>
      <c r="B5" s="65"/>
      <c r="C5" s="65"/>
      <c r="D5" s="65"/>
      <c r="E5" s="65"/>
      <c r="F5" s="65"/>
      <c r="G5" s="65"/>
      <c r="H5" s="65"/>
      <c r="I5" s="65"/>
      <c r="J5" s="65"/>
    </row>
    <row r="6" spans="1:11" s="29" customFormat="1" ht="15" customHeight="1" x14ac:dyDescent="0.2">
      <c r="A6" s="104" t="s">
        <v>421</v>
      </c>
      <c r="B6" s="105"/>
      <c r="C6" s="105"/>
      <c r="D6" s="105"/>
      <c r="E6" s="105"/>
      <c r="F6" s="105"/>
      <c r="G6" s="105"/>
      <c r="H6" s="105"/>
      <c r="I6" s="105"/>
      <c r="J6" s="105"/>
    </row>
    <row r="7" spans="1:11" s="29" customFormat="1" ht="15" customHeight="1" x14ac:dyDescent="0.2">
      <c r="A7" s="104"/>
      <c r="B7" s="105"/>
      <c r="C7" s="105"/>
      <c r="D7" s="105"/>
      <c r="E7" s="105"/>
      <c r="F7" s="105"/>
      <c r="G7" s="105"/>
      <c r="H7" s="105"/>
      <c r="I7" s="105"/>
      <c r="J7" s="105"/>
    </row>
    <row r="8" spans="1:11" s="29" customFormat="1" ht="15" customHeight="1" x14ac:dyDescent="0.2">
      <c r="A8" s="104" t="s">
        <v>422</v>
      </c>
      <c r="B8" s="105"/>
      <c r="C8" s="105"/>
      <c r="D8" s="105"/>
      <c r="E8" s="105"/>
      <c r="F8" s="105"/>
      <c r="G8" s="105"/>
      <c r="H8" s="105"/>
      <c r="I8" s="105"/>
      <c r="J8" s="105"/>
    </row>
    <row r="9" spans="1:11" s="29" customFormat="1" ht="15" customHeight="1" x14ac:dyDescent="0.2">
      <c r="A9" s="104" t="s">
        <v>453</v>
      </c>
      <c r="B9" s="105"/>
      <c r="C9" s="105"/>
      <c r="D9" s="105"/>
      <c r="E9" s="105"/>
      <c r="F9" s="105"/>
      <c r="G9" s="105"/>
      <c r="H9" s="105"/>
      <c r="I9" s="105"/>
      <c r="J9" s="105"/>
    </row>
    <row r="10" spans="1:11" s="29" customFormat="1" ht="15" customHeight="1" x14ac:dyDescent="0.2">
      <c r="A10" s="104" t="s">
        <v>449</v>
      </c>
      <c r="B10" s="105"/>
      <c r="C10" s="105"/>
      <c r="D10" s="105"/>
      <c r="E10" s="105"/>
      <c r="F10" s="105"/>
      <c r="G10" s="105"/>
      <c r="H10" s="105"/>
      <c r="I10" s="105"/>
      <c r="J10" s="105"/>
    </row>
    <row r="11" spans="1:11" s="29" customFormat="1" ht="15" customHeight="1" x14ac:dyDescent="0.2">
      <c r="A11" s="104" t="s">
        <v>441</v>
      </c>
      <c r="B11" s="105"/>
      <c r="C11" s="105"/>
      <c r="D11" s="105"/>
      <c r="E11" s="105"/>
      <c r="F11" s="105"/>
      <c r="G11" s="105"/>
      <c r="H11" s="105"/>
      <c r="I11" s="105"/>
      <c r="J11" s="105"/>
    </row>
    <row r="12" spans="1:11" s="29" customFormat="1" ht="15" customHeight="1" x14ac:dyDescent="0.2">
      <c r="A12" s="104" t="s">
        <v>423</v>
      </c>
      <c r="B12" s="105"/>
      <c r="C12" s="105"/>
      <c r="D12" s="105"/>
      <c r="E12" s="105"/>
      <c r="F12" s="105"/>
      <c r="G12" s="105"/>
      <c r="H12" s="105"/>
      <c r="I12" s="105"/>
      <c r="J12" s="105"/>
    </row>
    <row r="13" spans="1:11" s="29" customFormat="1" ht="15" customHeight="1" x14ac:dyDescent="0.2">
      <c r="A13" s="104" t="s">
        <v>424</v>
      </c>
      <c r="B13" s="105"/>
      <c r="C13" s="105"/>
      <c r="D13" s="105"/>
      <c r="E13" s="105"/>
      <c r="F13" s="105"/>
      <c r="G13" s="105"/>
      <c r="H13" s="105"/>
      <c r="I13" s="105"/>
      <c r="J13" s="105"/>
    </row>
    <row r="14" spans="1:11" s="29" customFormat="1" ht="15" customHeight="1" x14ac:dyDescent="0.2">
      <c r="A14" s="104" t="s">
        <v>425</v>
      </c>
      <c r="B14" s="105"/>
      <c r="C14" s="105"/>
      <c r="D14" s="105"/>
      <c r="E14" s="105"/>
      <c r="F14" s="105"/>
      <c r="G14" s="105"/>
      <c r="H14" s="105"/>
      <c r="I14" s="105"/>
      <c r="J14" s="105"/>
    </row>
    <row r="15" spans="1:11" s="29" customFormat="1" ht="15" customHeight="1" x14ac:dyDescent="0.2">
      <c r="A15" s="104" t="s">
        <v>438</v>
      </c>
      <c r="B15" s="105"/>
      <c r="C15" s="105"/>
      <c r="D15" s="105"/>
      <c r="E15" s="105"/>
      <c r="F15" s="105"/>
      <c r="G15" s="105"/>
      <c r="H15" s="105"/>
      <c r="I15" s="105"/>
      <c r="J15" s="105"/>
    </row>
    <row r="16" spans="1:11" s="29" customFormat="1" ht="15" customHeight="1" x14ac:dyDescent="0.2">
      <c r="A16" s="104" t="s">
        <v>448</v>
      </c>
      <c r="B16" s="105"/>
      <c r="C16" s="105"/>
      <c r="D16" s="105"/>
      <c r="E16" s="105"/>
      <c r="F16" s="105"/>
      <c r="G16" s="105"/>
      <c r="H16" s="105"/>
      <c r="I16" s="105"/>
      <c r="J16" s="105"/>
    </row>
    <row r="17" spans="1:11" s="29" customFormat="1" ht="15" customHeight="1" x14ac:dyDescent="0.2">
      <c r="A17" s="36"/>
      <c r="B17" s="65"/>
      <c r="C17" s="65"/>
      <c r="D17" s="65"/>
      <c r="E17" s="65"/>
      <c r="F17" s="65"/>
      <c r="G17" s="65"/>
      <c r="H17" s="65"/>
      <c r="I17" s="65"/>
      <c r="J17" s="65"/>
    </row>
    <row r="18" spans="1:11" s="29" customFormat="1" ht="15" customHeight="1" x14ac:dyDescent="0.2">
      <c r="A18" s="19" t="s">
        <v>456</v>
      </c>
    </row>
    <row r="19" spans="1:11" s="29" customFormat="1" ht="15" customHeight="1" x14ac:dyDescent="0.2">
      <c r="A19"/>
    </row>
    <row r="20" spans="1:11" s="29" customFormat="1" ht="269.25" customHeight="1" x14ac:dyDescent="0.2">
      <c r="A20" s="106" t="s">
        <v>467</v>
      </c>
      <c r="B20" s="106"/>
      <c r="C20" s="106"/>
      <c r="D20" s="106"/>
      <c r="E20" s="106"/>
      <c r="F20" s="106"/>
      <c r="G20" s="106"/>
      <c r="H20" s="106"/>
      <c r="I20" s="106"/>
      <c r="J20" s="106"/>
      <c r="K20" s="106"/>
    </row>
    <row r="21" spans="1:11" s="31" customFormat="1" ht="15.75" thickBot="1" x14ac:dyDescent="0.25">
      <c r="A21" s="30"/>
      <c r="B21" s="30"/>
      <c r="C21" s="30"/>
      <c r="D21" s="30"/>
      <c r="E21" s="30"/>
      <c r="F21" s="30"/>
      <c r="G21" s="30"/>
      <c r="H21" s="30"/>
      <c r="I21" s="30"/>
      <c r="J21" s="30"/>
    </row>
    <row r="22" spans="1:11" s="31" customFormat="1" ht="15" customHeight="1" x14ac:dyDescent="0.2">
      <c r="A22" s="54" t="s">
        <v>426</v>
      </c>
      <c r="B22" s="54"/>
      <c r="C22" s="54"/>
      <c r="D22" s="54"/>
      <c r="E22" s="54"/>
      <c r="F22" s="54"/>
      <c r="G22" s="54"/>
      <c r="H22" s="54"/>
      <c r="I22" s="54"/>
      <c r="J22" s="54"/>
      <c r="K22" s="54"/>
    </row>
    <row r="23" spans="1:11" s="31" customFormat="1" ht="15.75" x14ac:dyDescent="0.25">
      <c r="A23" s="32"/>
      <c r="B23" s="32"/>
      <c r="C23" s="32"/>
      <c r="D23" s="32"/>
      <c r="E23" s="32"/>
      <c r="F23" s="32"/>
      <c r="G23" s="32"/>
      <c r="H23" s="32"/>
      <c r="I23" s="32"/>
      <c r="J23" s="32"/>
    </row>
    <row r="24" spans="1:11" s="31" customFormat="1" ht="15" x14ac:dyDescent="0.2">
      <c r="A24" s="107" t="s">
        <v>434</v>
      </c>
      <c r="B24" s="107"/>
      <c r="C24" s="107"/>
      <c r="D24" s="107"/>
      <c r="E24" s="107"/>
      <c r="F24" s="107"/>
      <c r="G24" s="107"/>
      <c r="H24" s="107"/>
      <c r="I24" s="107"/>
      <c r="J24" s="107"/>
      <c r="K24" s="107"/>
    </row>
    <row r="25" spans="1:11" s="55" customFormat="1" ht="15" customHeight="1" x14ac:dyDescent="0.2">
      <c r="A25" s="107"/>
      <c r="B25" s="107"/>
      <c r="C25" s="107"/>
      <c r="D25" s="107"/>
      <c r="E25" s="107"/>
      <c r="F25" s="107"/>
      <c r="G25" s="107"/>
      <c r="H25" s="107"/>
      <c r="I25" s="107"/>
      <c r="J25" s="107"/>
      <c r="K25" s="107"/>
    </row>
    <row r="26" spans="1:11" s="55" customFormat="1" ht="15" x14ac:dyDescent="0.2">
      <c r="A26" s="107"/>
      <c r="B26" s="107"/>
      <c r="C26" s="107"/>
      <c r="D26" s="107"/>
      <c r="E26" s="107"/>
      <c r="F26" s="107"/>
      <c r="G26" s="107"/>
      <c r="H26" s="107"/>
      <c r="I26" s="107"/>
      <c r="J26" s="107"/>
      <c r="K26" s="107"/>
    </row>
    <row r="27" spans="1:11" s="55" customFormat="1" ht="15" x14ac:dyDescent="0.2">
      <c r="A27" s="107"/>
      <c r="B27" s="107"/>
      <c r="C27" s="107"/>
      <c r="D27" s="107"/>
      <c r="E27" s="107"/>
      <c r="F27" s="107"/>
      <c r="G27" s="107"/>
      <c r="H27" s="107"/>
      <c r="I27" s="107"/>
      <c r="J27" s="107"/>
      <c r="K27" s="107"/>
    </row>
    <row r="28" spans="1:11" s="55" customFormat="1" ht="15.75" thickBot="1" x14ac:dyDescent="0.25">
      <c r="A28" s="107"/>
      <c r="B28" s="107"/>
      <c r="C28" s="107"/>
      <c r="D28" s="107"/>
      <c r="E28" s="107"/>
      <c r="F28" s="107"/>
      <c r="G28" s="107"/>
      <c r="H28" s="107"/>
      <c r="I28" s="107"/>
      <c r="J28" s="107"/>
      <c r="K28" s="107"/>
    </row>
    <row r="29" spans="1:11" s="55" customFormat="1" ht="15" x14ac:dyDescent="0.2">
      <c r="A29" s="107"/>
      <c r="B29" s="107"/>
      <c r="C29" s="107"/>
      <c r="D29" s="107"/>
      <c r="E29" s="107"/>
      <c r="F29" s="107"/>
      <c r="G29" s="107"/>
      <c r="H29" s="107"/>
      <c r="I29" s="107"/>
      <c r="J29" s="107"/>
      <c r="K29" s="107"/>
    </row>
    <row r="30" spans="1:11" s="55" customFormat="1" ht="15" x14ac:dyDescent="0.2">
      <c r="A30" s="107"/>
      <c r="B30" s="107"/>
      <c r="C30" s="107"/>
      <c r="D30" s="107"/>
      <c r="E30" s="107"/>
      <c r="F30" s="107"/>
      <c r="G30" s="107"/>
      <c r="H30" s="107"/>
      <c r="I30" s="107"/>
      <c r="J30" s="107"/>
      <c r="K30" s="107"/>
    </row>
    <row r="31" spans="1:11" s="55" customFormat="1" ht="15" x14ac:dyDescent="0.2">
      <c r="A31" s="107"/>
      <c r="B31" s="107"/>
      <c r="C31" s="107"/>
      <c r="D31" s="107"/>
      <c r="E31" s="107"/>
      <c r="F31" s="107"/>
      <c r="G31" s="107"/>
      <c r="H31" s="107"/>
      <c r="I31" s="107"/>
      <c r="J31" s="107"/>
      <c r="K31" s="107"/>
    </row>
    <row r="32" spans="1:11" s="55" customFormat="1" ht="15" x14ac:dyDescent="0.2">
      <c r="A32" s="107"/>
      <c r="B32" s="107"/>
      <c r="C32" s="107"/>
      <c r="D32" s="107"/>
      <c r="E32" s="107"/>
      <c r="F32" s="107"/>
      <c r="G32" s="107"/>
      <c r="H32" s="107"/>
      <c r="I32" s="107"/>
      <c r="J32" s="107"/>
      <c r="K32" s="107"/>
    </row>
    <row r="33" spans="1:11" s="55" customFormat="1" ht="15" x14ac:dyDescent="0.2">
      <c r="A33" s="107"/>
      <c r="B33" s="107"/>
      <c r="C33" s="107"/>
      <c r="D33" s="107"/>
      <c r="E33" s="107"/>
      <c r="F33" s="107"/>
      <c r="G33" s="107"/>
      <c r="H33" s="107"/>
      <c r="I33" s="107"/>
      <c r="J33" s="107"/>
      <c r="K33" s="107"/>
    </row>
    <row r="34" spans="1:11" s="55" customFormat="1" ht="15" x14ac:dyDescent="0.2">
      <c r="A34" s="107"/>
      <c r="B34" s="107"/>
      <c r="C34" s="107"/>
      <c r="D34" s="107"/>
      <c r="E34" s="107"/>
      <c r="F34" s="107"/>
      <c r="G34" s="107"/>
      <c r="H34" s="107"/>
      <c r="I34" s="107"/>
      <c r="J34" s="107"/>
      <c r="K34" s="107"/>
    </row>
    <row r="35" spans="1:11" s="55" customFormat="1" ht="15" x14ac:dyDescent="0.2">
      <c r="A35" s="107"/>
      <c r="B35" s="107"/>
      <c r="C35" s="107"/>
      <c r="D35" s="107"/>
      <c r="E35" s="107"/>
      <c r="F35" s="107"/>
      <c r="G35" s="107"/>
      <c r="H35" s="107"/>
      <c r="I35" s="107"/>
      <c r="J35" s="107"/>
      <c r="K35" s="107"/>
    </row>
    <row r="36" spans="1:11" s="31" customFormat="1" ht="15" customHeight="1" x14ac:dyDescent="0.2">
      <c r="A36" s="34" t="s">
        <v>437</v>
      </c>
      <c r="B36" s="39"/>
      <c r="C36" s="39"/>
      <c r="D36" s="39"/>
      <c r="E36" s="39"/>
      <c r="F36" s="39"/>
      <c r="G36" s="39"/>
      <c r="H36" s="39"/>
      <c r="I36" s="39"/>
      <c r="J36" s="39"/>
    </row>
    <row r="37" spans="1:11" s="31" customFormat="1" ht="15.75" thickBot="1" x14ac:dyDescent="0.25">
      <c r="A37" s="33"/>
      <c r="B37" s="33"/>
      <c r="C37" s="33"/>
      <c r="D37" s="33"/>
      <c r="E37" s="33"/>
      <c r="F37" s="33"/>
      <c r="G37" s="33"/>
      <c r="H37" s="33"/>
      <c r="I37" s="33"/>
      <c r="J37" s="33"/>
      <c r="K37" s="33"/>
    </row>
    <row r="38" spans="1:11" s="31" customFormat="1" ht="15" customHeight="1" x14ac:dyDescent="0.2">
      <c r="A38" s="54" t="s">
        <v>427</v>
      </c>
      <c r="B38" s="56"/>
      <c r="C38" s="56"/>
      <c r="D38" s="56"/>
      <c r="E38" s="56"/>
      <c r="F38" s="56"/>
      <c r="G38" s="56"/>
      <c r="H38" s="56"/>
      <c r="I38" s="56"/>
      <c r="J38" s="56"/>
      <c r="K38" s="56"/>
    </row>
    <row r="39" spans="1:11" s="31" customFormat="1" ht="15" customHeight="1" x14ac:dyDescent="0.2">
      <c r="A39" s="57"/>
      <c r="B39" s="57"/>
      <c r="C39" s="57"/>
      <c r="D39" s="57"/>
      <c r="E39" s="57"/>
      <c r="F39" s="57"/>
      <c r="G39" s="57"/>
      <c r="H39" s="57"/>
      <c r="I39" s="57"/>
      <c r="J39" s="57"/>
      <c r="K39" s="57"/>
    </row>
    <row r="40" spans="1:11" s="31" customFormat="1" ht="15.75" customHeight="1" x14ac:dyDescent="0.2">
      <c r="A40" s="108" t="s">
        <v>428</v>
      </c>
      <c r="B40" s="109" t="s">
        <v>435</v>
      </c>
      <c r="C40" s="109"/>
      <c r="D40" s="109"/>
      <c r="E40" s="109"/>
      <c r="F40" s="109"/>
      <c r="G40" s="109"/>
      <c r="H40" s="109"/>
      <c r="I40" s="109"/>
      <c r="J40" s="109"/>
      <c r="K40" s="109"/>
    </row>
    <row r="41" spans="1:11" s="31" customFormat="1" ht="15" customHeight="1" x14ac:dyDescent="0.2">
      <c r="A41" s="108"/>
      <c r="B41" s="109"/>
      <c r="C41" s="109"/>
      <c r="D41" s="109"/>
      <c r="E41" s="109"/>
      <c r="F41" s="109"/>
      <c r="G41" s="109"/>
      <c r="H41" s="109"/>
      <c r="I41" s="109"/>
      <c r="J41" s="109"/>
      <c r="K41" s="109"/>
    </row>
    <row r="42" spans="1:11" s="31" customFormat="1" ht="15" customHeight="1" x14ac:dyDescent="0.2">
      <c r="A42" s="58"/>
      <c r="B42" s="109"/>
      <c r="C42" s="109"/>
      <c r="D42" s="109"/>
      <c r="E42" s="109"/>
      <c r="F42" s="109"/>
      <c r="G42" s="109"/>
      <c r="H42" s="109"/>
      <c r="I42" s="109"/>
      <c r="J42" s="109"/>
      <c r="K42" s="109"/>
    </row>
    <row r="43" spans="1:11" s="31" customFormat="1" ht="15.75" customHeight="1" x14ac:dyDescent="0.2">
      <c r="A43" s="59"/>
      <c r="B43" s="109"/>
      <c r="C43" s="109"/>
      <c r="D43" s="109"/>
      <c r="E43" s="109"/>
      <c r="F43" s="109"/>
      <c r="G43" s="109"/>
      <c r="H43" s="109"/>
      <c r="I43" s="109"/>
      <c r="J43" s="109"/>
      <c r="K43" s="109"/>
    </row>
    <row r="44" spans="1:11" s="31" customFormat="1" ht="15" customHeight="1" x14ac:dyDescent="0.2">
      <c r="A44" s="59"/>
      <c r="B44" s="109"/>
      <c r="C44" s="109"/>
      <c r="D44" s="109"/>
      <c r="E44" s="109"/>
      <c r="F44" s="109"/>
      <c r="G44" s="109"/>
      <c r="H44" s="109"/>
      <c r="I44" s="109"/>
      <c r="J44" s="109"/>
      <c r="K44" s="109"/>
    </row>
    <row r="45" spans="1:11" ht="15" customHeight="1" x14ac:dyDescent="0.2">
      <c r="A45" s="60" t="s">
        <v>429</v>
      </c>
      <c r="B45" s="110" t="s">
        <v>454</v>
      </c>
      <c r="C45" s="103"/>
      <c r="D45" s="59"/>
      <c r="E45" s="59"/>
      <c r="F45" s="59"/>
      <c r="G45" s="59"/>
      <c r="H45" s="59"/>
      <c r="I45" s="59"/>
      <c r="J45" s="59"/>
      <c r="K45" s="59"/>
    </row>
    <row r="46" spans="1:11" ht="15.75" customHeight="1" x14ac:dyDescent="0.2">
      <c r="A46" s="61" t="s">
        <v>430</v>
      </c>
      <c r="B46" s="103" t="s">
        <v>436</v>
      </c>
      <c r="C46" s="103"/>
      <c r="D46" s="62"/>
      <c r="E46" s="62"/>
      <c r="F46" s="62"/>
      <c r="G46" s="62"/>
      <c r="H46" s="62"/>
      <c r="I46" s="62"/>
      <c r="J46" s="62"/>
      <c r="K46" s="62"/>
    </row>
    <row r="47" spans="1:11" ht="15.75" customHeight="1" x14ac:dyDescent="0.2">
      <c r="A47" s="61" t="s">
        <v>431</v>
      </c>
      <c r="B47" s="103" t="s">
        <v>432</v>
      </c>
      <c r="C47" s="103"/>
      <c r="D47" s="103"/>
      <c r="E47" s="103"/>
      <c r="F47" s="103"/>
      <c r="G47" s="103"/>
      <c r="H47" s="103"/>
      <c r="I47" s="103"/>
      <c r="J47" s="103"/>
      <c r="K47" s="103"/>
    </row>
    <row r="48" spans="1:11" ht="15.75" customHeight="1" thickBot="1" x14ac:dyDescent="0.25">
      <c r="A48" s="63"/>
      <c r="B48" s="64"/>
      <c r="C48" s="63"/>
      <c r="D48" s="63"/>
      <c r="E48" s="63"/>
      <c r="F48" s="63"/>
      <c r="G48" s="63"/>
      <c r="H48" s="63"/>
      <c r="I48" s="63"/>
      <c r="J48" s="63"/>
      <c r="K48" s="63"/>
    </row>
  </sheetData>
  <mergeCells count="19">
    <mergeCell ref="A40:A41"/>
    <mergeCell ref="B40:K44"/>
    <mergeCell ref="B45:C45"/>
    <mergeCell ref="B47:K47"/>
    <mergeCell ref="A4:J4"/>
    <mergeCell ref="A8:J8"/>
    <mergeCell ref="A6:J6"/>
    <mergeCell ref="A7:J7"/>
    <mergeCell ref="A9:J9"/>
    <mergeCell ref="A15:J15"/>
    <mergeCell ref="A20:K20"/>
    <mergeCell ref="A10:J10"/>
    <mergeCell ref="A11:J11"/>
    <mergeCell ref="A12:J12"/>
    <mergeCell ref="A13:J13"/>
    <mergeCell ref="A14:J14"/>
    <mergeCell ref="A16:J16"/>
    <mergeCell ref="B46:C46"/>
    <mergeCell ref="A24:K35"/>
  </mergeCells>
  <hyperlinks>
    <hyperlink ref="B46" r:id="rId1" xr:uid="{16C29DD7-2910-4497-99E1-CA7C3D577514}"/>
    <hyperlink ref="B47:C47" r:id="rId2" display="ahdb.org.uk" xr:uid="{4E238C4D-4294-45F7-8E9B-CF2A249A8EB9}"/>
  </hyperlinks>
  <pageMargins left="0" right="0" top="0" bottom="0" header="0.31496062992125984" footer="0.31496062992125984"/>
  <pageSetup paperSize="9" scale="65" fitToHeight="0"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Historic Data</vt:lpstr>
      <vt:lpstr>HTML Table</vt:lpstr>
      <vt:lpstr>Weekly graph base</vt:lpstr>
      <vt:lpstr>Weekly GB fertiliser prices</vt:lpstr>
      <vt:lpstr>Weekly price charts</vt:lpstr>
      <vt:lpstr>Monthly GB fertiliser prices </vt:lpstr>
      <vt:lpstr>Monthly price charts </vt:lpstr>
      <vt:lpstr>Disclaimer and notes</vt:lpstr>
      <vt:lpstr>ANCurrent</vt:lpstr>
      <vt:lpstr>ANHist</vt:lpstr>
      <vt:lpstr>ANImportCurrent</vt:lpstr>
      <vt:lpstr>ANImportHist</vt:lpstr>
      <vt:lpstr>DAPCurrent</vt:lpstr>
      <vt:lpstr>DAPHist</vt:lpstr>
      <vt:lpstr>GranCurrent</vt:lpstr>
      <vt:lpstr>GranHist</vt:lpstr>
      <vt:lpstr>HISTDates</vt:lpstr>
      <vt:lpstr>LiquidCurrent</vt:lpstr>
      <vt:lpstr>Liquidhist</vt:lpstr>
      <vt:lpstr>PotashCurrent</vt:lpstr>
      <vt:lpstr>PotashHist</vt:lpstr>
      <vt:lpstr>'Disclaimer and notes'!Print_Area</vt:lpstr>
      <vt:lpstr>'Monthly GB fertiliser prices '!Print_Area</vt:lpstr>
      <vt:lpstr>'Monthly price charts '!Print_Area</vt:lpstr>
      <vt:lpstr>'Weekly GB fertiliser prices'!Print_Area</vt:lpstr>
      <vt:lpstr>'Weekly price charts'!Print_Area</vt:lpstr>
      <vt:lpstr>TSPCurrent</vt:lpstr>
      <vt:lpstr>TSPHist</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Randall</dc:creator>
  <cp:lastModifiedBy>Gavin Mills</cp:lastModifiedBy>
  <cp:lastPrinted>2019-10-21T13:15:21Z</cp:lastPrinted>
  <dcterms:created xsi:type="dcterms:W3CDTF">2017-11-21T09:54:50Z</dcterms:created>
  <dcterms:modified xsi:type="dcterms:W3CDTF">2026-04-30T08:01:12Z</dcterms:modified>
</cp:coreProperties>
</file>